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6F65D798-8BA3-4AC0-8105-8DE393EF4DA6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125" i="2" l="1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H123" i="24"/>
  <c r="H165" i="24"/>
  <c r="J195" i="24"/>
  <c r="H167" i="24"/>
  <c r="J167" i="24" s="1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H166" i="24"/>
  <c r="J166" i="24" s="1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43" i="24" l="1"/>
  <c r="E146" i="24"/>
  <c r="E145" i="24"/>
  <c r="E144" i="24"/>
  <c r="E32" i="24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<sst xmlns="http://schemas.openxmlformats.org/spreadsheetml/2006/main" count="6088" uniqueCount="1584">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</sst>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30</c:v>
                </c:pt>
                <c:pt idx="21">
                  <c:v>18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31</c:v>
                </c:pt>
                <c:pt idx="19">
                  <c:v>64</c:v>
                </c:pt>
                <c:pt idx="20">
                  <c:v>62</c:v>
                </c:pt>
                <c:pt idx="21">
                  <c:v>30</c:v>
                </c:pt>
                <c:pt idx="22">
                  <c:v>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0.10245901639344263</c:v>
                      </c:pt>
                      <c:pt idx="19">
                        <c:v>0.11475409836065574</c:v>
                      </c:pt>
                      <c:pt idx="20">
                        <c:v>0.12295081967213115</c:v>
                      </c:pt>
                      <c:pt idx="21">
                        <c:v>7.3770491803278687E-2</c:v>
                      </c:pt>
                      <c:pt idx="22">
                        <c:v>7.3770491803278687E-2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0.14691943127962084</c:v>
                      </c:pt>
                      <c:pt idx="19">
                        <c:v>0.30331753554502372</c:v>
                      </c:pt>
                      <c:pt idx="20">
                        <c:v>0.29383886255924169</c:v>
                      </c:pt>
                      <c:pt idx="21">
                        <c:v>0.14218009478672985</c:v>
                      </c:pt>
                      <c:pt idx="22">
                        <c:v>0.15165876777251186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0.10245901639344263</c:v>
                </c:pt>
                <c:pt idx="19">
                  <c:v>0.11475409836065574</c:v>
                </c:pt>
                <c:pt idx="20">
                  <c:v>0.12295081967213115</c:v>
                </c:pt>
                <c:pt idx="21">
                  <c:v>7.3770491803278687E-2</c:v>
                </c:pt>
                <c:pt idx="22">
                  <c:v>7.3770491803278687E-2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0.14691943127962084</c:v>
                </c:pt>
                <c:pt idx="19">
                  <c:v>0.30331753554502372</c:v>
                </c:pt>
                <c:pt idx="20">
                  <c:v>0.29383886255924169</c:v>
                </c:pt>
                <c:pt idx="21">
                  <c:v>0.14218009478672985</c:v>
                </c:pt>
                <c:pt idx="22">
                  <c:v>0.15165876777251186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25</c:v>
                      </c:pt>
                      <c:pt idx="19">
                        <c:v>28</c:v>
                      </c:pt>
                      <c:pt idx="20">
                        <c:v>30</c:v>
                      </c:pt>
                      <c:pt idx="21">
                        <c:v>18</c:v>
                      </c:pt>
                      <c:pt idx="22">
                        <c:v>18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31</c:v>
                      </c:pt>
                      <c:pt idx="19">
                        <c:v>64</c:v>
                      </c:pt>
                      <c:pt idx="20">
                        <c:v>62</c:v>
                      </c:pt>
                      <c:pt idx="21">
                        <c:v>30</c:v>
                      </c:pt>
                      <c:pt idx="22">
                        <c:v>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zoomScale="55" zoomScaleNormal="55" workbookViewId="0">
      <pane xSplit="11" ySplit="4" topLeftCell="AG232" activePane="bottomRight" state="frozen"/>
      <selection pane="topRight" activeCell="M1" sqref="M1"/>
      <selection pane="bottomLeft" activeCell="A5" sqref="A5"/>
      <selection pane="bottomRight" activeCell="D541" sqref="D54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0.20973782771535582</v>
      </c>
      <c r="AG1" s="4">
        <f t="shared" si="0"/>
        <v>0.12734082397003746</v>
      </c>
      <c r="AH1" s="4">
        <f t="shared" si="0"/>
        <v>0.13108614232209737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422</v>
      </c>
      <c r="AG2" s="75">
        <f t="shared" si="3"/>
        <v>466</v>
      </c>
      <c r="AH2" s="75">
        <f t="shared" si="3"/>
        <v>464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112</v>
      </c>
      <c r="AG3" s="12">
        <f t="shared" si="6"/>
        <v>68</v>
      </c>
      <c r="AH3" s="12">
        <f t="shared" si="6"/>
        <v>70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5</v>
      </c>
      <c r="J15" s="34">
        <f t="shared" si="8"/>
        <v>23</v>
      </c>
      <c r="K15" s="35">
        <f t="shared" si="9"/>
        <v>0.17857142857142858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 t="s">
        <v>1569</v>
      </c>
      <c r="AE15" s="88" t="s">
        <v>1569</v>
      </c>
      <c r="AF15" s="88" t="s">
        <v>1569</v>
      </c>
      <c r="AG15" s="88" t="s">
        <v>1569</v>
      </c>
      <c r="AH15" s="88" t="s">
        <v>1569</v>
      </c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17</v>
      </c>
      <c r="J18" s="34">
        <f>COUNTIF(L18:AM18,"APAGADO")</f>
        <v>11</v>
      </c>
      <c r="K18" s="35">
        <f>(I18)/(J18+I18)</f>
        <v>0.6071428571428571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 t="s">
        <v>1569</v>
      </c>
      <c r="AF18" s="88" t="s">
        <v>1569</v>
      </c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17</v>
      </c>
      <c r="J19" s="34">
        <f>COUNTIF(L19:AM19,"APAGADO")</f>
        <v>11</v>
      </c>
      <c r="K19" s="35">
        <f>(I19)/(J19+I19)</f>
        <v>0.6071428571428571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 t="s">
        <v>1569</v>
      </c>
      <c r="AF19" s="88" t="s">
        <v>1569</v>
      </c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17</v>
      </c>
      <c r="J20" s="34">
        <f t="shared" ref="J20:J23" si="13">COUNTIF(L20:AM20,"APAGADO")</f>
        <v>11</v>
      </c>
      <c r="K20" s="35">
        <f t="shared" ref="K20:K23" si="14">(I20)/(J20+I20)</f>
        <v>0.6071428571428571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 t="s">
        <v>1569</v>
      </c>
      <c r="AF20" s="88" t="s">
        <v>1569</v>
      </c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17</v>
      </c>
      <c r="J21" s="34">
        <f t="shared" si="13"/>
        <v>11</v>
      </c>
      <c r="K21" s="35">
        <f t="shared" si="14"/>
        <v>0.6071428571428571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 t="s">
        <v>1569</v>
      </c>
      <c r="AF21" s="88" t="s">
        <v>1569</v>
      </c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17</v>
      </c>
      <c r="J22" s="34">
        <f t="shared" si="13"/>
        <v>11</v>
      </c>
      <c r="K22" s="35">
        <f t="shared" si="14"/>
        <v>0.6071428571428571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 t="s">
        <v>1569</v>
      </c>
      <c r="AF22" s="88" t="s">
        <v>1569</v>
      </c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17</v>
      </c>
      <c r="J23" s="34">
        <f t="shared" si="13"/>
        <v>11</v>
      </c>
      <c r="K23" s="35">
        <f t="shared" si="14"/>
        <v>0.6071428571428571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 t="s">
        <v>1569</v>
      </c>
      <c r="AF23" s="88" t="s">
        <v>1569</v>
      </c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21</v>
      </c>
      <c r="J44" s="34">
        <f t="shared" si="8"/>
        <v>7</v>
      </c>
      <c r="K44" s="35">
        <f t="shared" si="9"/>
        <v>0.75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 t="s">
        <v>1569</v>
      </c>
      <c r="AH44" s="88" t="s">
        <v>1569</v>
      </c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15</v>
      </c>
      <c r="J57" s="34">
        <f t="shared" si="8"/>
        <v>13</v>
      </c>
      <c r="K57" s="35">
        <f t="shared" si="9"/>
        <v>0.5357142857142857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 t="s">
        <v>1569</v>
      </c>
      <c r="AE57" s="88" t="s">
        <v>1569</v>
      </c>
      <c r="AF57" s="88" t="s">
        <v>1569</v>
      </c>
      <c r="AG57" s="88" t="s">
        <v>1569</v>
      </c>
      <c r="AH57" s="88" t="s">
        <v>1569</v>
      </c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8</v>
      </c>
      <c r="J59" s="34">
        <f t="shared" si="8"/>
        <v>20</v>
      </c>
      <c r="K59" s="35">
        <f t="shared" si="9"/>
        <v>0.2857142857142857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 t="s">
        <v>1569</v>
      </c>
      <c r="AE59" s="88" t="s">
        <v>1569</v>
      </c>
      <c r="AF59" s="88" t="s">
        <v>1569</v>
      </c>
      <c r="AG59" s="88" t="s">
        <v>1569</v>
      </c>
      <c r="AH59" s="88" t="s">
        <v>1569</v>
      </c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 t="s">
        <v>1569</v>
      </c>
      <c r="AF92" s="88" t="s">
        <v>1569</v>
      </c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 t="s">
        <v>1569</v>
      </c>
      <c r="AF93" s="88" t="s">
        <v>1569</v>
      </c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20</v>
      </c>
      <c r="J94" s="34">
        <f>COUNTIF(L94:AM94,"APAGADO")</f>
        <v>8</v>
      </c>
      <c r="K94" s="35">
        <f>(I94)/(J94+I94)</f>
        <v>0.7142857142857143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 t="s">
        <v>1569</v>
      </c>
      <c r="AF94" s="88" t="s">
        <v>1569</v>
      </c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21</v>
      </c>
      <c r="J95" s="34">
        <f>COUNTIF(L95:AM95,"APAGADO")</f>
        <v>7</v>
      </c>
      <c r="K95" s="35">
        <f>(I95)/(J95+I95)</f>
        <v>0.75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 t="s">
        <v>1569</v>
      </c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1569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 t="s">
        <v>1569</v>
      </c>
      <c r="AF97" s="88" t="s">
        <v>1569</v>
      </c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5</v>
      </c>
      <c r="J107" s="34">
        <f t="shared" si="20"/>
        <v>23</v>
      </c>
      <c r="K107" s="35">
        <f t="shared" si="21"/>
        <v>0.17857142857142858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 t="s">
        <v>1569</v>
      </c>
      <c r="AE107" s="88" t="s">
        <v>1569</v>
      </c>
      <c r="AF107" s="88" t="s">
        <v>1569</v>
      </c>
      <c r="AG107" s="88" t="s">
        <v>1569</v>
      </c>
      <c r="AH107" s="88" t="s">
        <v>1569</v>
      </c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 t="s">
        <v>1569</v>
      </c>
      <c r="AE111" s="88" t="s">
        <v>1569</v>
      </c>
      <c r="AF111" s="88" t="s">
        <v>1569</v>
      </c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17</v>
      </c>
      <c r="J113" s="34">
        <f t="shared" si="16"/>
        <v>11</v>
      </c>
      <c r="K113" s="35">
        <f t="shared" si="17"/>
        <v>0.6071428571428571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 t="s">
        <v>1569</v>
      </c>
      <c r="AE113" s="88" t="s">
        <v>1569</v>
      </c>
      <c r="AF113" s="88" t="s">
        <v>1569</v>
      </c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5</v>
      </c>
      <c r="J133" s="34">
        <f t="shared" si="16"/>
        <v>23</v>
      </c>
      <c r="K133" s="35">
        <f t="shared" si="17"/>
        <v>0.17857142857142858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 t="s">
        <v>1569</v>
      </c>
      <c r="AE133" s="88" t="s">
        <v>1569</v>
      </c>
      <c r="AF133" s="88" t="s">
        <v>1569</v>
      </c>
      <c r="AG133" s="88" t="s">
        <v>1569</v>
      </c>
      <c r="AH133" s="88" t="s">
        <v>1569</v>
      </c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5</v>
      </c>
      <c r="J134" s="34">
        <f t="shared" si="16"/>
        <v>23</v>
      </c>
      <c r="K134" s="35">
        <f t="shared" si="17"/>
        <v>0.17857142857142858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 t="s">
        <v>1569</v>
      </c>
      <c r="AE134" s="88" t="s">
        <v>1569</v>
      </c>
      <c r="AF134" s="88" t="s">
        <v>1569</v>
      </c>
      <c r="AG134" s="88" t="s">
        <v>1569</v>
      </c>
      <c r="AH134" s="88" t="s">
        <v>1569</v>
      </c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 t="s">
        <v>1569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 t="s">
        <v>1569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 t="s">
        <v>1569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5</v>
      </c>
      <c r="J149" s="34">
        <f t="shared" ref="J149:J254" si="23">COUNTIF(L149:AM149,"APAGADO")</f>
        <v>23</v>
      </c>
      <c r="K149" s="35">
        <f t="shared" ref="K149:K254" si="24">(I149)/(J149+I149)</f>
        <v>0.17857142857142858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 t="s">
        <v>1569</v>
      </c>
      <c r="AE149" s="88" t="s">
        <v>1569</v>
      </c>
      <c r="AF149" s="88" t="s">
        <v>1569</v>
      </c>
      <c r="AG149" s="88" t="s">
        <v>1569</v>
      </c>
      <c r="AH149" s="88" t="s">
        <v>1569</v>
      </c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 t="s">
        <v>1569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15</v>
      </c>
      <c r="J166" s="34">
        <f t="shared" si="25"/>
        <v>13</v>
      </c>
      <c r="K166" s="35">
        <f t="shared" si="26"/>
        <v>0.5357142857142857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 t="s">
        <v>1569</v>
      </c>
      <c r="AE166" s="88" t="s">
        <v>1569</v>
      </c>
      <c r="AF166" s="88" t="s">
        <v>1569</v>
      </c>
      <c r="AG166" s="88" t="s">
        <v>1569</v>
      </c>
      <c r="AH166" s="88" t="s">
        <v>1569</v>
      </c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 t="s">
        <v>1569</v>
      </c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1569</v>
      </c>
      <c r="AE170" s="88" t="s">
        <v>1569</v>
      </c>
      <c r="AF170" s="88" t="s">
        <v>1569</v>
      </c>
      <c r="AG170" s="88" t="s">
        <v>1569</v>
      </c>
      <c r="AH170" s="88" t="s">
        <v>1569</v>
      </c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22</v>
      </c>
      <c r="J171" s="34">
        <f t="shared" si="23"/>
        <v>6</v>
      </c>
      <c r="K171" s="35">
        <f t="shared" si="24"/>
        <v>0.7857142857142857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1569</v>
      </c>
      <c r="AE171" s="88" t="s">
        <v>1569</v>
      </c>
      <c r="AF171" s="88" t="s">
        <v>1569</v>
      </c>
      <c r="AG171" s="88" t="s">
        <v>1569</v>
      </c>
      <c r="AH171" s="88" t="s">
        <v>1569</v>
      </c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25</v>
      </c>
      <c r="J173" s="34">
        <f t="shared" si="23"/>
        <v>3</v>
      </c>
      <c r="K173" s="35">
        <f t="shared" si="24"/>
        <v>0.8928571428571429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5</v>
      </c>
      <c r="J195" s="34">
        <f t="shared" si="23"/>
        <v>23</v>
      </c>
      <c r="K195" s="35">
        <f t="shared" si="24"/>
        <v>0.17857142857142858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 t="s">
        <v>1569</v>
      </c>
      <c r="AE195" s="88" t="s">
        <v>1569</v>
      </c>
      <c r="AF195" s="88" t="s">
        <v>1569</v>
      </c>
      <c r="AG195" s="88" t="s">
        <v>1569</v>
      </c>
      <c r="AH195" s="88" t="s">
        <v>1569</v>
      </c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6</v>
      </c>
      <c r="J197" s="34">
        <f t="shared" si="23"/>
        <v>22</v>
      </c>
      <c r="K197" s="35">
        <f t="shared" si="24"/>
        <v>0.21428571428571427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 t="s">
        <v>1569</v>
      </c>
      <c r="AE197" s="88" t="s">
        <v>1569</v>
      </c>
      <c r="AF197" s="88" t="s">
        <v>1569</v>
      </c>
      <c r="AG197" s="88" t="s">
        <v>1569</v>
      </c>
      <c r="AH197" s="88" t="s">
        <v>1569</v>
      </c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17</v>
      </c>
      <c r="J198" s="34">
        <f t="shared" si="23"/>
        <v>11</v>
      </c>
      <c r="K198" s="35">
        <f t="shared" si="24"/>
        <v>0.6071428571428571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 t="s">
        <v>1569</v>
      </c>
      <c r="AF198" s="88" t="s">
        <v>1569</v>
      </c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17</v>
      </c>
      <c r="J199" s="34">
        <f t="shared" si="23"/>
        <v>11</v>
      </c>
      <c r="K199" s="35">
        <f t="shared" si="24"/>
        <v>0.6071428571428571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 t="s">
        <v>1569</v>
      </c>
      <c r="AF199" s="88" t="s">
        <v>1569</v>
      </c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6</v>
      </c>
      <c r="J205" s="34">
        <f t="shared" si="23"/>
        <v>22</v>
      </c>
      <c r="K205" s="35">
        <f t="shared" si="24"/>
        <v>0.21428571428571427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 t="s">
        <v>1569</v>
      </c>
      <c r="AE205" s="88" t="s">
        <v>1569</v>
      </c>
      <c r="AF205" s="88" t="s">
        <v>1569</v>
      </c>
      <c r="AG205" s="88" t="s">
        <v>1569</v>
      </c>
      <c r="AH205" s="88" t="s">
        <v>1569</v>
      </c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22</v>
      </c>
      <c r="J220" s="34">
        <f t="shared" si="23"/>
        <v>6</v>
      </c>
      <c r="K220" s="35">
        <f t="shared" si="24"/>
        <v>0.7857142857142857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 t="s">
        <v>1569</v>
      </c>
      <c r="AE220" s="88" t="s">
        <v>1569</v>
      </c>
      <c r="AF220" s="88" t="s">
        <v>1569</v>
      </c>
      <c r="AG220" s="88" t="s">
        <v>1569</v>
      </c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25</v>
      </c>
      <c r="J222" s="34">
        <f t="shared" si="23"/>
        <v>3</v>
      </c>
      <c r="K222" s="35">
        <f t="shared" si="24"/>
        <v>0.8928571428571429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1569</v>
      </c>
      <c r="AE222" s="88"/>
      <c r="AF222" s="88" t="s">
        <v>1569</v>
      </c>
      <c r="AG222" s="88"/>
      <c r="AH222" s="88" t="s">
        <v>1569</v>
      </c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19</v>
      </c>
      <c r="J225" s="34">
        <f>COUNTIF(L225:AM225,"APAGADO")</f>
        <v>9</v>
      </c>
      <c r="K225" s="35">
        <f>(I225)/(J225+I225)</f>
        <v>0.6785714285714286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 t="s">
        <v>1569</v>
      </c>
      <c r="AE225" s="88" t="s">
        <v>1569</v>
      </c>
      <c r="AF225" s="88" t="s">
        <v>1569</v>
      </c>
      <c r="AG225" s="88" t="s">
        <v>1569</v>
      </c>
      <c r="AH225" s="88" t="s">
        <v>1569</v>
      </c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5</v>
      </c>
      <c r="J232" s="34">
        <f t="shared" si="23"/>
        <v>23</v>
      </c>
      <c r="K232" s="35">
        <f t="shared" si="24"/>
        <v>0.17857142857142858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 t="s">
        <v>1569</v>
      </c>
      <c r="AE232" s="88" t="s">
        <v>1569</v>
      </c>
      <c r="AF232" s="88" t="s">
        <v>1569</v>
      </c>
      <c r="AG232" s="88" t="s">
        <v>1569</v>
      </c>
      <c r="AH232" s="88" t="s">
        <v>1569</v>
      </c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5</v>
      </c>
      <c r="J233" s="34">
        <f t="shared" si="23"/>
        <v>23</v>
      </c>
      <c r="K233" s="35">
        <f t="shared" si="24"/>
        <v>0.17857142857142858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 t="s">
        <v>1569</v>
      </c>
      <c r="AE233" s="88" t="s">
        <v>1569</v>
      </c>
      <c r="AF233" s="88" t="s">
        <v>1569</v>
      </c>
      <c r="AG233" s="88" t="s">
        <v>1569</v>
      </c>
      <c r="AH233" s="88" t="s">
        <v>1569</v>
      </c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5</v>
      </c>
      <c r="J234" s="34">
        <f>COUNTIF(L234:AM234,"APAGADO")</f>
        <v>23</v>
      </c>
      <c r="K234" s="35">
        <f>(I234)/(J234+I234)</f>
        <v>0.17857142857142858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 t="s">
        <v>1569</v>
      </c>
      <c r="AE234" s="88" t="s">
        <v>1569</v>
      </c>
      <c r="AF234" s="88" t="s">
        <v>1569</v>
      </c>
      <c r="AG234" s="88" t="s">
        <v>1569</v>
      </c>
      <c r="AH234" s="88" t="s">
        <v>1569</v>
      </c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6</v>
      </c>
      <c r="J235" s="34">
        <f t="shared" si="23"/>
        <v>22</v>
      </c>
      <c r="K235" s="35">
        <f t="shared" si="24"/>
        <v>0.21428571428571427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 t="s">
        <v>1569</v>
      </c>
      <c r="AE235" s="88" t="s">
        <v>1569</v>
      </c>
      <c r="AF235" s="88" t="s">
        <v>1569</v>
      </c>
      <c r="AG235" s="88" t="s">
        <v>1569</v>
      </c>
      <c r="AH235" s="88" t="s">
        <v>1569</v>
      </c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5</v>
      </c>
      <c r="J247" s="34">
        <f t="shared" si="23"/>
        <v>23</v>
      </c>
      <c r="K247" s="35">
        <f t="shared" si="24"/>
        <v>0.17857142857142858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 t="s">
        <v>1569</v>
      </c>
      <c r="AE247" s="88" t="s">
        <v>1569</v>
      </c>
      <c r="AF247" s="88" t="s">
        <v>1569</v>
      </c>
      <c r="AG247" s="88" t="s">
        <v>1569</v>
      </c>
      <c r="AH247" s="88" t="s">
        <v>1569</v>
      </c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23</v>
      </c>
      <c r="J251" s="34">
        <f t="shared" si="23"/>
        <v>5</v>
      </c>
      <c r="K251" s="35">
        <f t="shared" si="24"/>
        <v>0.8214285714285714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1569</v>
      </c>
      <c r="AE251" s="88" t="s">
        <v>1569</v>
      </c>
      <c r="AF251" s="88" t="s">
        <v>1569</v>
      </c>
      <c r="AG251" s="88" t="s">
        <v>1569</v>
      </c>
      <c r="AH251" s="88" t="s">
        <v>1569</v>
      </c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23</v>
      </c>
      <c r="J252" s="34">
        <f t="shared" si="23"/>
        <v>5</v>
      </c>
      <c r="K252" s="35">
        <f t="shared" si="24"/>
        <v>0.8214285714285714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1569</v>
      </c>
      <c r="AE252" s="88" t="s">
        <v>1569</v>
      </c>
      <c r="AF252" s="88" t="s">
        <v>1569</v>
      </c>
      <c r="AG252" s="88" t="s">
        <v>1569</v>
      </c>
      <c r="AH252" s="88" t="s">
        <v>1569</v>
      </c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23</v>
      </c>
      <c r="J253" s="34">
        <f>COUNTIF(L253:AM253,"APAGADO")</f>
        <v>5</v>
      </c>
      <c r="K253" s="35">
        <f>(I253)/(J253+I253)</f>
        <v>0.8214285714285714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1569</v>
      </c>
      <c r="AE253" s="88" t="s">
        <v>1569</v>
      </c>
      <c r="AF253" s="88" t="s">
        <v>1569</v>
      </c>
      <c r="AG253" s="88" t="s">
        <v>1569</v>
      </c>
      <c r="AH253" s="88" t="s">
        <v>1569</v>
      </c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21</v>
      </c>
      <c r="J254" s="34">
        <f t="shared" si="23"/>
        <v>7</v>
      </c>
      <c r="K254" s="35">
        <f t="shared" si="24"/>
        <v>0.75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 t="s">
        <v>1569</v>
      </c>
      <c r="AG254" s="88" t="s">
        <v>1569</v>
      </c>
      <c r="AH254" s="88" t="s">
        <v>1569</v>
      </c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11</v>
      </c>
      <c r="J255" s="34">
        <f t="shared" ref="J255:J319" si="36">COUNTIF(L255:AM255,"APAGADO")</f>
        <v>17</v>
      </c>
      <c r="K255" s="35">
        <f t="shared" ref="K255:K319" si="37">(I255)/(J255+I255)</f>
        <v>0.39285714285714285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 t="s">
        <v>1569</v>
      </c>
      <c r="AE255" s="88" t="s">
        <v>1569</v>
      </c>
      <c r="AF255" s="88" t="s">
        <v>1569</v>
      </c>
      <c r="AG255" s="88" t="s">
        <v>1569</v>
      </c>
      <c r="AH255" s="88" t="s">
        <v>1569</v>
      </c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17</v>
      </c>
      <c r="J260" s="34">
        <f t="shared" si="36"/>
        <v>11</v>
      </c>
      <c r="K260" s="35">
        <f t="shared" si="37"/>
        <v>0.6071428571428571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 t="s">
        <v>1569</v>
      </c>
      <c r="AF260" s="88" t="s">
        <v>1569</v>
      </c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17</v>
      </c>
      <c r="J261" s="34">
        <f t="shared" si="36"/>
        <v>11</v>
      </c>
      <c r="K261" s="35">
        <f t="shared" si="37"/>
        <v>0.6071428571428571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 t="s">
        <v>1569</v>
      </c>
      <c r="AF261" s="88" t="s">
        <v>1569</v>
      </c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17</v>
      </c>
      <c r="J262" s="34">
        <f t="shared" si="36"/>
        <v>11</v>
      </c>
      <c r="K262" s="35">
        <f t="shared" si="37"/>
        <v>0.6071428571428571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 t="s">
        <v>1569</v>
      </c>
      <c r="AF262" s="88" t="s">
        <v>1569</v>
      </c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17</v>
      </c>
      <c r="J263" s="34">
        <f t="shared" si="36"/>
        <v>11</v>
      </c>
      <c r="K263" s="35">
        <f t="shared" si="37"/>
        <v>0.6071428571428571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 t="s">
        <v>1569</v>
      </c>
      <c r="AF263" s="88" t="s">
        <v>1569</v>
      </c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17</v>
      </c>
      <c r="J264" s="34">
        <f t="shared" si="36"/>
        <v>11</v>
      </c>
      <c r="K264" s="35">
        <f t="shared" si="37"/>
        <v>0.6071428571428571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 t="s">
        <v>1569</v>
      </c>
      <c r="AF264" s="88" t="s">
        <v>1569</v>
      </c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17</v>
      </c>
      <c r="J265" s="34">
        <f t="shared" si="36"/>
        <v>11</v>
      </c>
      <c r="K265" s="35">
        <f t="shared" si="37"/>
        <v>0.6071428571428571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 t="s">
        <v>1569</v>
      </c>
      <c r="AF265" s="88" t="s">
        <v>1569</v>
      </c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15</v>
      </c>
      <c r="J266" s="34">
        <f>COUNTIF(L266:AM266,"APAGADO")</f>
        <v>13</v>
      </c>
      <c r="K266" s="35">
        <f>(I266)/(J266+I266)</f>
        <v>0.5357142857142857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 t="s">
        <v>1569</v>
      </c>
      <c r="AF266" s="88" t="s">
        <v>1569</v>
      </c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17</v>
      </c>
      <c r="J267" s="34">
        <f>COUNTIF(L267:AM267,"APAGADO")</f>
        <v>11</v>
      </c>
      <c r="K267" s="35">
        <f>(I267)/(J267+I267)</f>
        <v>0.6071428571428571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 t="s">
        <v>1569</v>
      </c>
      <c r="AF267" s="88" t="s">
        <v>1569</v>
      </c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17</v>
      </c>
      <c r="J268" s="34">
        <f>COUNTIF(L268:AM268,"APAGADO")</f>
        <v>11</v>
      </c>
      <c r="K268" s="35">
        <f>(I268)/(J268+I268)</f>
        <v>0.6071428571428571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 t="s">
        <v>1569</v>
      </c>
      <c r="AF268" s="88" t="s">
        <v>1569</v>
      </c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17</v>
      </c>
      <c r="J269" s="34">
        <f>COUNTIF(L269:AM269,"APAGADO")</f>
        <v>11</v>
      </c>
      <c r="K269" s="35">
        <f>(I269)/(J269+I269)</f>
        <v>0.6071428571428571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 t="s">
        <v>1569</v>
      </c>
      <c r="AF269" s="88" t="s">
        <v>1569</v>
      </c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17</v>
      </c>
      <c r="J270" s="34">
        <f t="shared" si="36"/>
        <v>11</v>
      </c>
      <c r="K270" s="35">
        <f t="shared" si="37"/>
        <v>0.6071428571428571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 t="s">
        <v>1569</v>
      </c>
      <c r="AF270" s="88" t="s">
        <v>1569</v>
      </c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17</v>
      </c>
      <c r="J271" s="34">
        <f t="shared" si="36"/>
        <v>11</v>
      </c>
      <c r="K271" s="35">
        <f t="shared" si="37"/>
        <v>0.6071428571428571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 t="s">
        <v>1569</v>
      </c>
      <c r="AF271" s="88" t="s">
        <v>1569</v>
      </c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17</v>
      </c>
      <c r="J272" s="34">
        <f t="shared" si="36"/>
        <v>11</v>
      </c>
      <c r="K272" s="35">
        <f t="shared" si="37"/>
        <v>0.6071428571428571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 t="s">
        <v>1569</v>
      </c>
      <c r="AF272" s="88" t="s">
        <v>1569</v>
      </c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17</v>
      </c>
      <c r="J273" s="34">
        <f t="shared" si="36"/>
        <v>11</v>
      </c>
      <c r="K273" s="35">
        <f t="shared" si="37"/>
        <v>0.6071428571428571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 t="s">
        <v>1569</v>
      </c>
      <c r="AF273" s="88" t="s">
        <v>1569</v>
      </c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6</v>
      </c>
      <c r="J274" s="34">
        <f t="shared" si="36"/>
        <v>22</v>
      </c>
      <c r="K274" s="35">
        <f t="shared" si="37"/>
        <v>0.21428571428571427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 t="s">
        <v>1569</v>
      </c>
      <c r="AE274" s="88" t="s">
        <v>1569</v>
      </c>
      <c r="AF274" s="88" t="s">
        <v>1569</v>
      </c>
      <c r="AG274" s="88" t="s">
        <v>1569</v>
      </c>
      <c r="AH274" s="88" t="s">
        <v>1569</v>
      </c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17</v>
      </c>
      <c r="J275" s="34">
        <f>COUNTIF(L275:AM275,"APAGADO")</f>
        <v>11</v>
      </c>
      <c r="K275" s="35">
        <f>(I275)/(J275+I275)</f>
        <v>0.6071428571428571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 t="s">
        <v>1569</v>
      </c>
      <c r="AF275" s="88" t="s">
        <v>1569</v>
      </c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17</v>
      </c>
      <c r="J276" s="34">
        <f>COUNTIF(L276:AM276,"APAGADO")</f>
        <v>11</v>
      </c>
      <c r="K276" s="35">
        <f>(I276)/(J276+I276)</f>
        <v>0.6071428571428571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 t="s">
        <v>1569</v>
      </c>
      <c r="AF276" s="88" t="s">
        <v>1569</v>
      </c>
      <c r="AG276" s="88"/>
      <c r="AH276" s="88"/>
      <c r="AI276" s="88"/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17</v>
      </c>
      <c r="J277" s="34">
        <f>COUNTIF(L277:AM277,"APAGADO")</f>
        <v>11</v>
      </c>
      <c r="K277" s="35">
        <f>(I277)/(J277+I277)</f>
        <v>0.6071428571428571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 t="s">
        <v>1569</v>
      </c>
      <c r="AF277" s="88" t="s">
        <v>1569</v>
      </c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15</v>
      </c>
      <c r="J278" s="34">
        <f>COUNTIF(L278:AM278,"APAGADO")</f>
        <v>13</v>
      </c>
      <c r="K278" s="35">
        <f>(I278)/(J278+I278)</f>
        <v>0.5357142857142857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 t="s">
        <v>1569</v>
      </c>
      <c r="AE278" s="88" t="s">
        <v>1569</v>
      </c>
      <c r="AF278" s="88" t="s">
        <v>1569</v>
      </c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22</v>
      </c>
      <c r="J313" s="34">
        <f>COUNTIF(L313:AM313,"APAGADO")</f>
        <v>6</v>
      </c>
      <c r="K313" s="35">
        <f>(I313)/(J313+I313)</f>
        <v>0.7857142857142857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 t="s">
        <v>1569</v>
      </c>
      <c r="AE313" s="88" t="s">
        <v>1569</v>
      </c>
      <c r="AF313" s="88" t="s">
        <v>1569</v>
      </c>
      <c r="AG313" s="88" t="s">
        <v>1569</v>
      </c>
      <c r="AH313" s="88" t="s">
        <v>1569</v>
      </c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23</v>
      </c>
      <c r="J314" s="34">
        <f>COUNTIF(L314:AM314,"APAGADO")</f>
        <v>5</v>
      </c>
      <c r="K314" s="35">
        <f>(I314)/(J314+I314)</f>
        <v>0.8214285714285714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1569</v>
      </c>
      <c r="AE314" s="88" t="s">
        <v>1569</v>
      </c>
      <c r="AF314" s="88" t="s">
        <v>1569</v>
      </c>
      <c r="AG314" s="88" t="s">
        <v>1569</v>
      </c>
      <c r="AH314" s="88" t="s">
        <v>1569</v>
      </c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21</v>
      </c>
      <c r="J315" s="34">
        <f>COUNTIF(L315:AM315,"APAGADO")</f>
        <v>7</v>
      </c>
      <c r="K315" s="35">
        <f>(I315)/(J315+I315)</f>
        <v>0.75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 t="s">
        <v>1569</v>
      </c>
      <c r="AE315" s="88" t="s">
        <v>1569</v>
      </c>
      <c r="AF315" s="88" t="s">
        <v>1569</v>
      </c>
      <c r="AG315" s="88" t="s">
        <v>1569</v>
      </c>
      <c r="AH315" s="88" t="s">
        <v>1569</v>
      </c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21</v>
      </c>
      <c r="J316" s="34">
        <f t="shared" si="36"/>
        <v>7</v>
      </c>
      <c r="K316" s="35">
        <f t="shared" si="37"/>
        <v>0.75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 t="s">
        <v>1569</v>
      </c>
      <c r="AE316" s="88" t="s">
        <v>1569</v>
      </c>
      <c r="AF316" s="88" t="s">
        <v>1569</v>
      </c>
      <c r="AG316" s="88" t="s">
        <v>1569</v>
      </c>
      <c r="AH316" s="88" t="s">
        <v>1569</v>
      </c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18</v>
      </c>
      <c r="J334" s="34">
        <f t="shared" si="48"/>
        <v>10</v>
      </c>
      <c r="K334" s="35">
        <f t="shared" si="49"/>
        <v>0.6428571428571429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 t="s">
        <v>1569</v>
      </c>
      <c r="AE334" s="88" t="s">
        <v>1569</v>
      </c>
      <c r="AF334" s="88" t="s">
        <v>1569</v>
      </c>
      <c r="AG334" s="88" t="s">
        <v>1569</v>
      </c>
      <c r="AH334" s="88" t="s">
        <v>1569</v>
      </c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18</v>
      </c>
      <c r="J335" s="34">
        <f t="shared" si="48"/>
        <v>10</v>
      </c>
      <c r="K335" s="35">
        <f t="shared" si="49"/>
        <v>0.6428571428571429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 t="s">
        <v>1569</v>
      </c>
      <c r="AE335" s="88" t="s">
        <v>1569</v>
      </c>
      <c r="AF335" s="88" t="s">
        <v>1569</v>
      </c>
      <c r="AG335" s="88" t="s">
        <v>1569</v>
      </c>
      <c r="AH335" s="88" t="s">
        <v>1569</v>
      </c>
      <c r="AI335" s="88"/>
      <c r="AJ335" s="88"/>
      <c r="AK335" s="88"/>
      <c r="AL335" s="88"/>
      <c r="AM335" s="88"/>
      <c r="AN335" s="88"/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17</v>
      </c>
      <c r="J336" s="34">
        <f t="shared" si="48"/>
        <v>11</v>
      </c>
      <c r="K336" s="35">
        <f t="shared" si="49"/>
        <v>0.6071428571428571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 t="s">
        <v>1569</v>
      </c>
      <c r="AE336" s="88" t="s">
        <v>1569</v>
      </c>
      <c r="AF336" s="88" t="s">
        <v>1569</v>
      </c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17</v>
      </c>
      <c r="J337" s="34">
        <f t="shared" si="48"/>
        <v>11</v>
      </c>
      <c r="K337" s="35">
        <f t="shared" si="49"/>
        <v>0.6071428571428571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 t="s">
        <v>1569</v>
      </c>
      <c r="AE337" s="88" t="s">
        <v>1569</v>
      </c>
      <c r="AF337" s="88" t="s">
        <v>1569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17</v>
      </c>
      <c r="J338" s="34">
        <f>COUNTIF(L338:AM338,"APAGADO")</f>
        <v>11</v>
      </c>
      <c r="K338" s="35">
        <f>(I338)/(J338+I338)</f>
        <v>0.6071428571428571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 t="s">
        <v>1569</v>
      </c>
      <c r="AE338" s="88" t="s">
        <v>1569</v>
      </c>
      <c r="AF338" s="88" t="s">
        <v>1569</v>
      </c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17</v>
      </c>
      <c r="J339" s="34">
        <f>COUNTIF(L339:AM339,"APAGADO")</f>
        <v>11</v>
      </c>
      <c r="K339" s="35">
        <f>(I339)/(J339+I339)</f>
        <v>0.6071428571428571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 t="s">
        <v>1569</v>
      </c>
      <c r="AE339" s="88" t="s">
        <v>1569</v>
      </c>
      <c r="AF339" s="88" t="s">
        <v>1569</v>
      </c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20</v>
      </c>
      <c r="J340" s="34">
        <f>COUNTIF(L340:AM340,"APAGADO")</f>
        <v>8</v>
      </c>
      <c r="K340" s="35">
        <f>(I340)/(J340+I340)</f>
        <v>0.7142857142857143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 t="s">
        <v>1569</v>
      </c>
      <c r="AE340" s="88" t="s">
        <v>1569</v>
      </c>
      <c r="AF340" s="88" t="s">
        <v>1569</v>
      </c>
      <c r="AG340" s="88" t="s">
        <v>1569</v>
      </c>
      <c r="AH340" s="88" t="s">
        <v>1569</v>
      </c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20</v>
      </c>
      <c r="J341" s="34">
        <f>COUNTIF(L341:AM341,"APAGADO")</f>
        <v>8</v>
      </c>
      <c r="K341" s="35">
        <f>(I341)/(J341+I341)</f>
        <v>0.7142857142857143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 t="s">
        <v>1569</v>
      </c>
      <c r="AE341" s="88" t="s">
        <v>1569</v>
      </c>
      <c r="AF341" s="88" t="s">
        <v>1569</v>
      </c>
      <c r="AG341" s="88" t="s">
        <v>1569</v>
      </c>
      <c r="AH341" s="88" t="s">
        <v>1569</v>
      </c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 t="s">
        <v>1569</v>
      </c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21</v>
      </c>
      <c r="J351" s="34">
        <f>COUNTIF(L351:AM351,"APAGADO")</f>
        <v>7</v>
      </c>
      <c r="K351" s="35">
        <f>(I351)/(J351+I351)</f>
        <v>0.75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 t="s">
        <v>1569</v>
      </c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 t="s">
        <v>1569</v>
      </c>
      <c r="AE352" s="88" t="s">
        <v>1569</v>
      </c>
      <c r="AF352" s="88" t="s">
        <v>1569</v>
      </c>
      <c r="AG352" s="88" t="s">
        <v>1569</v>
      </c>
      <c r="AH352" s="88" t="s">
        <v>1569</v>
      </c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22</v>
      </c>
      <c r="J353" s="34">
        <f t="shared" si="48"/>
        <v>6</v>
      </c>
      <c r="K353" s="35">
        <f t="shared" si="49"/>
        <v>0.7857142857142857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 t="s">
        <v>1569</v>
      </c>
      <c r="AF353" s="88" t="s">
        <v>1569</v>
      </c>
      <c r="AG353" s="88" t="s">
        <v>1569</v>
      </c>
      <c r="AH353" s="88" t="s">
        <v>1569</v>
      </c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17</v>
      </c>
      <c r="J361" s="34">
        <f t="shared" si="48"/>
        <v>11</v>
      </c>
      <c r="K361" s="35">
        <f t="shared" si="49"/>
        <v>0.6071428571428571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 t="s">
        <v>1569</v>
      </c>
      <c r="AF361" s="88" t="s">
        <v>1569</v>
      </c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17</v>
      </c>
      <c r="J362" s="34">
        <f t="shared" si="48"/>
        <v>11</v>
      </c>
      <c r="K362" s="35">
        <f t="shared" si="49"/>
        <v>0.6071428571428571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 t="s">
        <v>1569</v>
      </c>
      <c r="AF362" s="88" t="s">
        <v>1569</v>
      </c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17</v>
      </c>
      <c r="J363" s="34">
        <f t="shared" si="48"/>
        <v>11</v>
      </c>
      <c r="K363" s="35">
        <f t="shared" si="49"/>
        <v>0.6071428571428571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 t="s">
        <v>1569</v>
      </c>
      <c r="AF363" s="88" t="s">
        <v>1569</v>
      </c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15</v>
      </c>
      <c r="J364" s="34">
        <f t="shared" si="48"/>
        <v>13</v>
      </c>
      <c r="K364" s="35">
        <f t="shared" si="49"/>
        <v>0.5357142857142857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 t="s">
        <v>1569</v>
      </c>
      <c r="AE364" s="88" t="s">
        <v>1569</v>
      </c>
      <c r="AF364" s="88" t="s">
        <v>1569</v>
      </c>
      <c r="AG364" s="88" t="s">
        <v>1569</v>
      </c>
      <c r="AH364" s="88" t="s">
        <v>1569</v>
      </c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 t="s">
        <v>1569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7</v>
      </c>
      <c r="J383" s="34">
        <f t="shared" si="48"/>
        <v>21</v>
      </c>
      <c r="K383" s="35">
        <f t="shared" si="49"/>
        <v>0.25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 t="s">
        <v>1569</v>
      </c>
      <c r="AE383" s="88" t="s">
        <v>1569</v>
      </c>
      <c r="AF383" s="88" t="s">
        <v>1569</v>
      </c>
      <c r="AG383" s="88" t="s">
        <v>1569</v>
      </c>
      <c r="AH383" s="88" t="s">
        <v>1569</v>
      </c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15</v>
      </c>
      <c r="J395" s="34">
        <f t="shared" si="48"/>
        <v>13</v>
      </c>
      <c r="K395" s="35">
        <f t="shared" si="49"/>
        <v>0.5357142857142857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 t="s">
        <v>1569</v>
      </c>
      <c r="AE395" s="88" t="s">
        <v>1569</v>
      </c>
      <c r="AF395" s="88" t="s">
        <v>1569</v>
      </c>
      <c r="AG395" s="88" t="s">
        <v>1569</v>
      </c>
      <c r="AH395" s="88" t="s">
        <v>1569</v>
      </c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5</v>
      </c>
      <c r="J397" s="34">
        <f t="shared" si="48"/>
        <v>23</v>
      </c>
      <c r="K397" s="35">
        <f t="shared" si="49"/>
        <v>0.17857142857142858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 t="s">
        <v>1569</v>
      </c>
      <c r="AE397" s="88" t="s">
        <v>1569</v>
      </c>
      <c r="AF397" s="88" t="s">
        <v>1569</v>
      </c>
      <c r="AG397" s="88" t="s">
        <v>1569</v>
      </c>
      <c r="AH397" s="88" t="s">
        <v>1569</v>
      </c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28</v>
      </c>
      <c r="J398" s="34">
        <f t="shared" ref="J398:J459" si="56">COUNTIF(L398:AM398,"APAGADO")</f>
        <v>0</v>
      </c>
      <c r="K398" s="35">
        <f t="shared" ref="K398:K459" si="57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10</v>
      </c>
      <c r="J402" s="34">
        <f t="shared" si="56"/>
        <v>18</v>
      </c>
      <c r="K402" s="35">
        <f t="shared" si="57"/>
        <v>0.35714285714285715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 t="s">
        <v>1569</v>
      </c>
      <c r="AE402" s="88"/>
      <c r="AF402" s="88"/>
      <c r="AG402" s="88" t="s">
        <v>1569</v>
      </c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22</v>
      </c>
      <c r="J403" s="34">
        <f t="shared" si="56"/>
        <v>6</v>
      </c>
      <c r="K403" s="35">
        <f t="shared" si="57"/>
        <v>0.7857142857142857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5</v>
      </c>
      <c r="J413" s="34">
        <f t="shared" si="56"/>
        <v>23</v>
      </c>
      <c r="K413" s="35">
        <f t="shared" si="57"/>
        <v>0.17857142857142858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 t="s">
        <v>1569</v>
      </c>
      <c r="AE413" s="88" t="s">
        <v>1569</v>
      </c>
      <c r="AF413" s="88" t="s">
        <v>1569</v>
      </c>
      <c r="AG413" s="88" t="s">
        <v>1569</v>
      </c>
      <c r="AH413" s="88" t="s">
        <v>1569</v>
      </c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5</v>
      </c>
      <c r="J414" s="34">
        <f t="shared" si="56"/>
        <v>23</v>
      </c>
      <c r="K414" s="35">
        <f t="shared" si="57"/>
        <v>0.17857142857142858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 t="s">
        <v>1569</v>
      </c>
      <c r="AE414" s="88" t="s">
        <v>1569</v>
      </c>
      <c r="AF414" s="88" t="s">
        <v>1569</v>
      </c>
      <c r="AG414" s="88" t="s">
        <v>1569</v>
      </c>
      <c r="AH414" s="88" t="s">
        <v>1569</v>
      </c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19</v>
      </c>
      <c r="J417" s="34">
        <f>COUNTIF(L417:AM417,"APAGADO")</f>
        <v>9</v>
      </c>
      <c r="K417" s="35">
        <f>(I417)/(J417+I417)</f>
        <v>0.6785714285714286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 t="s">
        <v>1569</v>
      </c>
      <c r="AE417" s="88" t="s">
        <v>1569</v>
      </c>
      <c r="AF417" s="88" t="s">
        <v>1569</v>
      </c>
      <c r="AG417" s="88"/>
      <c r="AH417" s="88" t="s">
        <v>1569</v>
      </c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19</v>
      </c>
      <c r="J432" s="34">
        <f t="shared" si="56"/>
        <v>9</v>
      </c>
      <c r="K432" s="35">
        <f t="shared" si="57"/>
        <v>0.6785714285714286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1569</v>
      </c>
      <c r="AF432" s="88" t="s">
        <v>1569</v>
      </c>
      <c r="AG432" s="88" t="s">
        <v>1569</v>
      </c>
      <c r="AH432" s="88" t="s">
        <v>1569</v>
      </c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18</v>
      </c>
      <c r="J433" s="34">
        <f t="shared" si="56"/>
        <v>10</v>
      </c>
      <c r="K433" s="35">
        <f t="shared" si="57"/>
        <v>0.6428571428571429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 t="s">
        <v>1569</v>
      </c>
      <c r="AF433" s="88" t="s">
        <v>1569</v>
      </c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21</v>
      </c>
      <c r="J434" s="34">
        <f t="shared" si="56"/>
        <v>7</v>
      </c>
      <c r="K434" s="35">
        <f t="shared" si="57"/>
        <v>0.75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1569</v>
      </c>
      <c r="AF434" s="88" t="s">
        <v>1569</v>
      </c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21</v>
      </c>
      <c r="J435" s="34">
        <f t="shared" si="56"/>
        <v>7</v>
      </c>
      <c r="K435" s="35">
        <f t="shared" si="57"/>
        <v>0.75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1569</v>
      </c>
      <c r="AF435" s="88" t="s">
        <v>1569</v>
      </c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18</v>
      </c>
      <c r="J437" s="34">
        <f t="shared" si="56"/>
        <v>10</v>
      </c>
      <c r="K437" s="35">
        <f t="shared" si="57"/>
        <v>0.6428571428571429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 t="s">
        <v>1569</v>
      </c>
      <c r="AE437" s="88" t="s">
        <v>1569</v>
      </c>
      <c r="AF437" s="88" t="s">
        <v>1569</v>
      </c>
      <c r="AG437" s="88" t="s">
        <v>1569</v>
      </c>
      <c r="AH437" s="88" t="s">
        <v>1569</v>
      </c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19</v>
      </c>
      <c r="J439" s="34">
        <f t="shared" si="56"/>
        <v>9</v>
      </c>
      <c r="K439" s="35">
        <f t="shared" si="57"/>
        <v>0.6785714285714286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 t="s">
        <v>1569</v>
      </c>
      <c r="AF439" s="88" t="s">
        <v>1569</v>
      </c>
      <c r="AG439" s="88" t="s">
        <v>1569</v>
      </c>
      <c r="AH439" s="88" t="s">
        <v>1569</v>
      </c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18</v>
      </c>
      <c r="J440" s="34">
        <f t="shared" si="56"/>
        <v>10</v>
      </c>
      <c r="K440" s="35">
        <f t="shared" si="57"/>
        <v>0.6428571428571429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 t="s">
        <v>1569</v>
      </c>
      <c r="AE440" s="88" t="s">
        <v>1569</v>
      </c>
      <c r="AF440" s="88" t="s">
        <v>1569</v>
      </c>
      <c r="AG440" s="88" t="s">
        <v>1569</v>
      </c>
      <c r="AH440" s="88" t="s">
        <v>1569</v>
      </c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 t="s">
        <v>1569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27</v>
      </c>
      <c r="J460" s="34">
        <f>COUNTIF(L460:AM460,"APAGADO")</f>
        <v>1</v>
      </c>
      <c r="K460" s="35">
        <f>(I460)/(J460+I460)</f>
        <v>0.9642857142857143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 t="s">
        <v>1569</v>
      </c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7</v>
      </c>
      <c r="J463" s="34">
        <f t="shared" si="64"/>
        <v>21</v>
      </c>
      <c r="K463" s="35">
        <f t="shared" si="65"/>
        <v>0.25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 t="s">
        <v>1569</v>
      </c>
      <c r="AE463" s="88" t="s">
        <v>1569</v>
      </c>
      <c r="AF463" s="88" t="s">
        <v>1569</v>
      </c>
      <c r="AG463" s="88" t="s">
        <v>1569</v>
      </c>
      <c r="AH463" s="88" t="s">
        <v>1569</v>
      </c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7</v>
      </c>
      <c r="J464" s="34">
        <f t="shared" si="64"/>
        <v>21</v>
      </c>
      <c r="K464" s="35">
        <f t="shared" si="65"/>
        <v>0.25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 t="s">
        <v>1569</v>
      </c>
      <c r="AE464" s="88" t="s">
        <v>1569</v>
      </c>
      <c r="AF464" s="88" t="s">
        <v>1569</v>
      </c>
      <c r="AG464" s="88" t="s">
        <v>1569</v>
      </c>
      <c r="AH464" s="88" t="s">
        <v>1569</v>
      </c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9</v>
      </c>
      <c r="J465" s="34">
        <f t="shared" si="64"/>
        <v>19</v>
      </c>
      <c r="K465" s="35">
        <f t="shared" si="65"/>
        <v>0.32142857142857145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 t="s">
        <v>1569</v>
      </c>
      <c r="AE465" s="88" t="s">
        <v>1569</v>
      </c>
      <c r="AF465" s="88" t="s">
        <v>1569</v>
      </c>
      <c r="AG465" s="88" t="s">
        <v>1569</v>
      </c>
      <c r="AH465" s="88" t="s">
        <v>1569</v>
      </c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16</v>
      </c>
      <c r="J475" s="34">
        <f t="shared" si="66"/>
        <v>12</v>
      </c>
      <c r="K475" s="35">
        <f t="shared" si="67"/>
        <v>0.5714285714285714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 t="s">
        <v>1569</v>
      </c>
      <c r="AE475" s="88" t="s">
        <v>1569</v>
      </c>
      <c r="AF475" s="88" t="s">
        <v>1569</v>
      </c>
      <c r="AG475" s="88" t="s">
        <v>1569</v>
      </c>
      <c r="AH475" s="88" t="s">
        <v>1569</v>
      </c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10</v>
      </c>
      <c r="J476" s="34">
        <f t="shared" si="66"/>
        <v>18</v>
      </c>
      <c r="K476" s="35">
        <f t="shared" si="67"/>
        <v>0.35714285714285715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 t="s">
        <v>1569</v>
      </c>
      <c r="AE476" s="88" t="s">
        <v>1569</v>
      </c>
      <c r="AF476" s="88" t="s">
        <v>1569</v>
      </c>
      <c r="AG476" s="88" t="s">
        <v>1569</v>
      </c>
      <c r="AH476" s="88" t="s">
        <v>1569</v>
      </c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7</v>
      </c>
      <c r="J477" s="34">
        <f t="shared" si="66"/>
        <v>21</v>
      </c>
      <c r="K477" s="35">
        <f t="shared" si="67"/>
        <v>0.25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 t="s">
        <v>1569</v>
      </c>
      <c r="AE477" s="88" t="s">
        <v>1569</v>
      </c>
      <c r="AF477" s="88" t="s">
        <v>1569</v>
      </c>
      <c r="AG477" s="88" t="s">
        <v>1569</v>
      </c>
      <c r="AH477" s="88" t="s">
        <v>1569</v>
      </c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8</v>
      </c>
      <c r="J478" s="34">
        <f t="shared" si="66"/>
        <v>20</v>
      </c>
      <c r="K478" s="35">
        <f t="shared" si="67"/>
        <v>0.2857142857142857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 t="s">
        <v>1569</v>
      </c>
      <c r="AE478" s="88" t="s">
        <v>1569</v>
      </c>
      <c r="AF478" s="88" t="s">
        <v>1569</v>
      </c>
      <c r="AG478" s="88" t="s">
        <v>1569</v>
      </c>
      <c r="AH478" s="88" t="s">
        <v>1569</v>
      </c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9</v>
      </c>
      <c r="J479" s="34">
        <f t="shared" si="66"/>
        <v>19</v>
      </c>
      <c r="K479" s="35">
        <f t="shared" si="67"/>
        <v>0.32142857142857145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 t="s">
        <v>1569</v>
      </c>
      <c r="AE479" s="88" t="s">
        <v>1569</v>
      </c>
      <c r="AF479" s="88" t="s">
        <v>1569</v>
      </c>
      <c r="AG479" s="88" t="s">
        <v>1569</v>
      </c>
      <c r="AH479" s="88" t="s">
        <v>1569</v>
      </c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9</v>
      </c>
      <c r="J480" s="34">
        <f t="shared" si="66"/>
        <v>19</v>
      </c>
      <c r="K480" s="35">
        <f t="shared" si="67"/>
        <v>0.32142857142857145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 t="s">
        <v>1569</v>
      </c>
      <c r="AE480" s="88" t="s">
        <v>1569</v>
      </c>
      <c r="AF480" s="88" t="s">
        <v>1569</v>
      </c>
      <c r="AG480" s="88" t="s">
        <v>1569</v>
      </c>
      <c r="AH480" s="88" t="s">
        <v>1569</v>
      </c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7</v>
      </c>
      <c r="J499" s="34">
        <f t="shared" si="72"/>
        <v>21</v>
      </c>
      <c r="K499" s="35">
        <f t="shared" si="73"/>
        <v>0.25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 t="s">
        <v>1569</v>
      </c>
      <c r="AE499" s="88" t="s">
        <v>1569</v>
      </c>
      <c r="AF499" s="88" t="s">
        <v>1569</v>
      </c>
      <c r="AG499" s="88" t="s">
        <v>1569</v>
      </c>
      <c r="AH499" s="88" t="s">
        <v>1569</v>
      </c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7</v>
      </c>
      <c r="J500" s="34">
        <f t="shared" si="72"/>
        <v>21</v>
      </c>
      <c r="K500" s="35">
        <f t="shared" si="73"/>
        <v>0.25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 t="s">
        <v>1569</v>
      </c>
      <c r="AE500" s="88" t="s">
        <v>1569</v>
      </c>
      <c r="AF500" s="88" t="s">
        <v>1569</v>
      </c>
      <c r="AG500" s="88" t="s">
        <v>1569</v>
      </c>
      <c r="AH500" s="88" t="s">
        <v>1569</v>
      </c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9</v>
      </c>
      <c r="J505" s="34">
        <f t="shared" si="72"/>
        <v>19</v>
      </c>
      <c r="K505" s="35">
        <f t="shared" si="73"/>
        <v>0.32142857142857145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 t="s">
        <v>1569</v>
      </c>
      <c r="AE505" s="88" t="s">
        <v>1569</v>
      </c>
      <c r="AF505" s="88" t="s">
        <v>1569</v>
      </c>
      <c r="AG505" s="88" t="s">
        <v>1569</v>
      </c>
      <c r="AH505" s="88" t="s">
        <v>1569</v>
      </c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10</v>
      </c>
      <c r="J508" s="34">
        <f t="shared" si="72"/>
        <v>18</v>
      </c>
      <c r="K508" s="35">
        <f t="shared" si="73"/>
        <v>0.35714285714285715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 t="s">
        <v>1569</v>
      </c>
      <c r="AE508" s="88" t="s">
        <v>1569</v>
      </c>
      <c r="AF508" s="88" t="s">
        <v>1569</v>
      </c>
      <c r="AG508" s="88" t="s">
        <v>1569</v>
      </c>
      <c r="AH508" s="88" t="s">
        <v>1569</v>
      </c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10</v>
      </c>
      <c r="J509" s="34">
        <f t="shared" si="72"/>
        <v>18</v>
      </c>
      <c r="K509" s="35">
        <f t="shared" si="73"/>
        <v>0.35714285714285715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 t="s">
        <v>1569</v>
      </c>
      <c r="AE509" s="88" t="s">
        <v>1569</v>
      </c>
      <c r="AF509" s="88" t="s">
        <v>1569</v>
      </c>
      <c r="AG509" s="88" t="s">
        <v>1569</v>
      </c>
      <c r="AH509" s="88" t="s">
        <v>1569</v>
      </c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</row>
    <row r="511" spans="1:41" ht="15.75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17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 t="s">
        <v>1569</v>
      </c>
      <c r="AE511" s="90" t="s">
        <v>1569</v>
      </c>
      <c r="AF511" s="90" t="s">
        <v>1569</v>
      </c>
      <c r="AG511" s="90" t="s">
        <v>1569</v>
      </c>
      <c r="AH511" s="90" t="s">
        <v>1569</v>
      </c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17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 t="s">
        <v>1569</v>
      </c>
      <c r="AE512" s="90" t="s">
        <v>1569</v>
      </c>
      <c r="AF512" s="90" t="s">
        <v>1569</v>
      </c>
      <c r="AG512" s="90" t="s">
        <v>1569</v>
      </c>
      <c r="AH512" s="90" t="s">
        <v>1569</v>
      </c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7</v>
      </c>
      <c r="J519" s="34">
        <f t="shared" si="75"/>
        <v>21</v>
      </c>
      <c r="K519" s="35">
        <f t="shared" si="76"/>
        <v>0.25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 t="s">
        <v>1569</v>
      </c>
      <c r="AE519" s="90" t="s">
        <v>1569</v>
      </c>
      <c r="AF519" s="90" t="s">
        <v>1569</v>
      </c>
      <c r="AG519" s="90" t="s">
        <v>1569</v>
      </c>
      <c r="AH519" s="90" t="s">
        <v>1569</v>
      </c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7</v>
      </c>
      <c r="J520" s="34">
        <f t="shared" si="75"/>
        <v>21</v>
      </c>
      <c r="K520" s="35">
        <f t="shared" si="76"/>
        <v>0.25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 t="s">
        <v>1569</v>
      </c>
      <c r="AE520" s="90" t="s">
        <v>1569</v>
      </c>
      <c r="AF520" s="90" t="s">
        <v>1569</v>
      </c>
      <c r="AG520" s="90" t="s">
        <v>1569</v>
      </c>
      <c r="AH520" s="90" t="s">
        <v>1569</v>
      </c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17</v>
      </c>
      <c r="J537" s="34">
        <f t="shared" si="81"/>
        <v>11</v>
      </c>
      <c r="K537" s="35">
        <f t="shared" si="82"/>
        <v>0.6071428571428571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 t="s">
        <v>1569</v>
      </c>
      <c r="AE537" s="90" t="s">
        <v>1569</v>
      </c>
      <c r="AF537" s="90" t="s">
        <v>1569</v>
      </c>
      <c r="AG537" s="90" t="s">
        <v>1569</v>
      </c>
      <c r="AH537" s="90" t="s">
        <v>1569</v>
      </c>
      <c r="AI537" s="90"/>
      <c r="AJ537" s="90"/>
      <c r="AK537" s="90"/>
      <c r="AL537" s="90"/>
      <c r="AM537" s="90"/>
      <c r="AN537" s="90"/>
      <c r="AO537" s="90"/>
    </row>
    <row r="538" spans="1:41" ht="15.75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17</v>
      </c>
      <c r="J538" s="34">
        <f t="shared" si="81"/>
        <v>11</v>
      </c>
      <c r="K538" s="35">
        <f t="shared" si="82"/>
        <v>0.6071428571428571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 t="s">
        <v>1569</v>
      </c>
      <c r="AE538" s="90" t="s">
        <v>1569</v>
      </c>
      <c r="AF538" s="90" t="s">
        <v>1569</v>
      </c>
      <c r="AG538" s="90" t="s">
        <v>1569</v>
      </c>
      <c r="AH538" s="90" t="s">
        <v>1569</v>
      </c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NOT(ISERROR(SEARCH("Caida",N513)))</formula>
    </cfRule>
    <cfRule type="notContainsText" dxfId="63" priority="212" operator="notContains" text="Caida">
      <formula>ISERROR(SEARCH("Caida",N513))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81</v>
      </c>
      <c r="AA1" s="18">
        <f t="shared" si="0"/>
        <v>41</v>
      </c>
      <c r="AB1" s="18">
        <f t="shared" si="0"/>
        <v>41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 t="str">
        <f>ESTADISTICA!AB56</f>
        <v>APAGADO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 t="str">
        <f>ESTADISTICA!Z90</f>
        <v>APAGADO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 t="str">
        <f>ESTADISTICA!Z94</f>
        <v>APAGADO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 t="str">
        <f>ESTADISTICA!Z110</f>
        <v>APAGADO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 t="str">
        <f>ESTADISTICA!Z310</f>
        <v>APAGADO</v>
      </c>
      <c r="AA310" t="str">
        <f>ESTADISTICA!AA310</f>
        <v>APAGADO</v>
      </c>
      <c r="AB310" t="str">
        <f>ESTADISTICA!AB310</f>
        <v>APAGADO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 t="str">
        <f>ESTADISTICA!Z330</f>
        <v>APAGADO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 t="str">
        <f>ESTADISTICA!AB338</f>
        <v>APAGADO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 t="str">
        <f>ESTADISTICA!Z346</f>
        <v>APAGADO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 t="str">
        <f>ESTADISTICA!Z408</f>
        <v>APAGADO</v>
      </c>
      <c r="AA408" t="str">
        <f>ESTADISTICA!AA408</f>
        <v>APAGADO</v>
      </c>
      <c r="AB408" t="str">
        <f>ESTADISTICA!AB408</f>
        <v>APAGADO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 t="str">
        <f>ESTADISTICA!AB411</f>
        <v>APAGADO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 t="str">
        <f>ESTADISTICA!AB453</f>
        <v>APAGADO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68</v>
      </c>
      <c r="AA2" s="18">
        <f>COUNTIFS(AA4:AA501, "=APAGADO",E4:E501,"=Fibra Optica")</f>
        <v>31</v>
      </c>
      <c r="AB2" s="18">
        <f>COUNTIFS(AB4:AB501, "=APAGADO",E4:E501,"=Fibra Optica")</f>
        <v>32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3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 t="str">
        <f>'RESUMEN TOTAL'!AF59</f>
        <v>APAGADO</v>
      </c>
      <c r="AA57" t="str">
        <f>'RESUMEN TOTAL'!AG59</f>
        <v>APAGADO</v>
      </c>
      <c r="AB57" t="str">
        <f>'RESUMEN TOTAL'!AH59</f>
        <v>APAGADO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 t="str">
        <f>'RESUMEN TOTAL'!AF92</f>
        <v>APAGADO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 t="str">
        <f>'RESUMEN TOTAL'!AF93</f>
        <v>APAGADO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 t="str">
        <f>'RESUMEN TOTAL'!AF94</f>
        <v>APAGADO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 t="str">
        <f>'RESUMEN TOTAL'!AF95</f>
        <v>APAGADO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 t="str">
        <f>'RESUMEN TOTAL'!AF97</f>
        <v>APAGADO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 t="str">
        <f>'RESUMEN TOTAL'!AF113</f>
        <v>APAGADO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 t="str">
        <f>'RESUMEN TOTAL'!AF171</f>
        <v>APAGADO</v>
      </c>
      <c r="AA168" t="str">
        <f>'RESUMEN TOTAL'!AG171</f>
        <v>APAGADO</v>
      </c>
      <c r="AB168" t="str">
        <f>'RESUMEN TOTAL'!AH171</f>
        <v>APAGADO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 t="str">
        <f>'RESUMEN TOTAL'!AF220</f>
        <v>APAGADO</v>
      </c>
      <c r="AA216" t="str">
        <f>'RESUMEN TOTAL'!AG220</f>
        <v>APAGADO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 t="str">
        <f>'RESUMEN TOTAL'!AF316</f>
        <v>APAGADO</v>
      </c>
      <c r="AA311" t="str">
        <f>'RESUMEN TOTAL'!AG316</f>
        <v>APAGADO</v>
      </c>
      <c r="AB311" t="str">
        <f>'RESUMEN TOTAL'!AH316</f>
        <v>APAGADO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 t="str">
        <f>'RESUMEN TOTAL'!AF338</f>
        <v>APAGADO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 t="str">
        <f>'RESUMEN TOTAL'!AF339</f>
        <v>APAGADO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 t="str">
        <f>'RESUMEN TOTAL'!AH344</f>
        <v>APAGADO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 t="str">
        <f>'RESUMEN TOTAL'!AF352</f>
        <v>APAGADO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 t="str">
        <f>'RESUMEN TOTAL'!AF395</f>
        <v>APAGADO</v>
      </c>
      <c r="AA390" t="str">
        <f>'RESUMEN TOTAL'!AG395</f>
        <v>APAGADO</v>
      </c>
      <c r="AB390" t="str">
        <f>'RESUMEN TOTAL'!AH395</f>
        <v>APAGADO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 t="str">
        <f>'RESUMEN TOTAL'!AF397</f>
        <v>APAGADO</v>
      </c>
      <c r="AA392" t="str">
        <f>'RESUMEN TOTAL'!AG397</f>
        <v>APAGADO</v>
      </c>
      <c r="AB392" t="str">
        <f>'RESUMEN TOTAL'!AH397</f>
        <v>APAGADO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 t="str">
        <f>'RESUMEN TOTAL'!AG402</f>
        <v>APAGADO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 t="str">
        <f>'RESUMEN TOTAL'!AF414</f>
        <v>APAGADO</v>
      </c>
      <c r="AA409" t="str">
        <f>'RESUMEN TOTAL'!AG414</f>
        <v>APAGADO</v>
      </c>
      <c r="AB409" t="str">
        <f>'RESUMEN TOTAL'!AH414</f>
        <v>APAGADO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 t="str">
        <f>'RESUMEN TOTAL'!AH417</f>
        <v>APAGADO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 t="str">
        <f>'RESUMEN TOTAL'!AH460</f>
        <v>APAGADO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18</v>
      </c>
      <c r="AA2" s="18">
        <f>COUNTIFS(AA4:AA500, "=APAGADO",E4:E500,"=radio")</f>
        <v>11</v>
      </c>
      <c r="AB2" s="18">
        <f>COUNTIFS(AB4:AB500, "=APAGADO",E4:E500,"=radio")</f>
        <v>14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46" workbookViewId="0">
      <selection activeCell="F156" sqref="F156:J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25</v>
      </c>
      <c r="D133" s="96"/>
      <c r="E133" s="97">
        <f>Hoja1!X4</f>
        <v>0.10245901639344263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31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28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64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92</v>
      </c>
      <c r="D143" s="68">
        <v>92</v>
      </c>
      <c r="E143" s="69">
        <f>D143/C142</f>
        <v>0.17228464419475656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6</v>
      </c>
      <c r="D144" s="68">
        <v>86</v>
      </c>
      <c r="E144" s="69">
        <f>D144/C142</f>
        <v>0.16104868913857678</v>
      </c>
      <c r="F144" s="133"/>
      <c r="G144" s="116" t="s">
        <v>1418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1</v>
      </c>
      <c r="D145" s="68">
        <v>91</v>
      </c>
      <c r="E145" s="69">
        <f>D145/C142</f>
        <v>0.17041198501872659</v>
      </c>
      <c r="F145" s="133"/>
      <c r="G145" s="67" t="s">
        <v>1153</v>
      </c>
      <c r="H145" s="120">
        <v>39</v>
      </c>
      <c r="I145" s="124">
        <v>11</v>
      </c>
      <c r="J145" s="114">
        <f>I145/H145</f>
        <v>0.28205128205128205</v>
      </c>
    </row>
    <row r="146" spans="2:10" ht="16.5" thickBot="1" x14ac:dyDescent="0.3">
      <c r="B146" s="70" t="s">
        <v>16</v>
      </c>
      <c r="C146" s="71">
        <v>18</v>
      </c>
      <c r="D146" s="72">
        <v>74</v>
      </c>
      <c r="E146" s="92">
        <f>D146/C142</f>
        <v>0.13857677902621723</v>
      </c>
      <c r="F146" s="133"/>
      <c r="G146" s="67" t="s">
        <v>1420</v>
      </c>
      <c r="H146" s="120">
        <v>39</v>
      </c>
      <c r="I146" s="125">
        <v>9</v>
      </c>
      <c r="J146" s="109">
        <f>I146/H146</f>
        <v>0.23076923076923078</v>
      </c>
    </row>
    <row r="147" spans="2:10" ht="17.25" thickTop="1" thickBot="1" x14ac:dyDescent="0.3">
      <c r="B147" s="95" t="s">
        <v>1144</v>
      </c>
      <c r="C147" s="96">
        <v>30</v>
      </c>
      <c r="D147" s="96"/>
      <c r="E147" s="97">
        <v>0.12</v>
      </c>
      <c r="F147" s="133"/>
      <c r="G147" s="67" t="s">
        <v>1426</v>
      </c>
      <c r="H147" s="120">
        <v>78</v>
      </c>
      <c r="I147" s="126">
        <v>20</v>
      </c>
      <c r="J147" s="112">
        <f>I147/H147</f>
        <v>0.25641025641025639</v>
      </c>
    </row>
    <row r="148" spans="2:10" ht="17.25" thickTop="1" thickBot="1" x14ac:dyDescent="0.3">
      <c r="B148" s="95" t="s">
        <v>1145</v>
      </c>
      <c r="C148" s="96">
        <v>62</v>
      </c>
      <c r="D148" s="96"/>
      <c r="E148" s="98">
        <v>0.28999999999999998</v>
      </c>
      <c r="F148" s="134"/>
      <c r="G148" s="70" t="s">
        <v>1425</v>
      </c>
      <c r="H148" s="121">
        <v>20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48</v>
      </c>
      <c r="D150" s="68">
        <f>C150</f>
        <v>48</v>
      </c>
      <c r="E150" s="69">
        <f>D150/C149</f>
        <v>8.98876404494382E-2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6</v>
      </c>
      <c r="D151" s="68">
        <f>D150-C151</f>
        <v>42</v>
      </c>
      <c r="E151" s="69">
        <f>D151/C149</f>
        <v>7.8651685393258425E-2</v>
      </c>
      <c r="F151" s="133"/>
      <c r="G151" s="116" t="s">
        <v>1418</v>
      </c>
      <c r="H151" s="119">
        <v>39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f>D151-C152</f>
        <v>41</v>
      </c>
      <c r="E152" s="69">
        <f>D152/C149</f>
        <v>7.6779026217228458E-2</v>
      </c>
      <c r="F152" s="133"/>
      <c r="G152" s="67" t="s">
        <v>1153</v>
      </c>
      <c r="H152" s="120">
        <v>39</v>
      </c>
      <c r="I152" s="124">
        <v>11</v>
      </c>
      <c r="J152" s="114">
        <f t="shared" ref="J152:J154" si="10">I152/H152</f>
        <v>0.28205128205128205</v>
      </c>
    </row>
    <row r="153" spans="2:10" ht="16.5" thickBot="1" x14ac:dyDescent="0.3">
      <c r="B153" s="70" t="s">
        <v>16</v>
      </c>
      <c r="C153" s="71">
        <v>11</v>
      </c>
      <c r="D153" s="72">
        <v>37</v>
      </c>
      <c r="E153" s="92">
        <f>D153/C149</f>
        <v>6.9288389513108617E-2</v>
      </c>
      <c r="F153" s="133"/>
      <c r="G153" s="67" t="s">
        <v>1420</v>
      </c>
      <c r="H153" s="120">
        <v>39</v>
      </c>
      <c r="I153" s="125">
        <v>9</v>
      </c>
      <c r="J153" s="109">
        <f t="shared" si="10"/>
        <v>0.23076923076923078</v>
      </c>
    </row>
    <row r="154" spans="2:10" ht="17.25" thickTop="1" thickBot="1" x14ac:dyDescent="0.3">
      <c r="B154" s="95" t="s">
        <v>1144</v>
      </c>
      <c r="C154" s="96">
        <f>Hoja1!AA3</f>
        <v>18</v>
      </c>
      <c r="D154" s="96"/>
      <c r="E154" s="97">
        <v>7.0000000000000007E-2</v>
      </c>
      <c r="F154" s="133"/>
      <c r="G154" s="67" t="s">
        <v>1426</v>
      </c>
      <c r="H154" s="120">
        <v>78</v>
      </c>
      <c r="I154" s="126">
        <v>20</v>
      </c>
      <c r="J154" s="112">
        <f t="shared" si="10"/>
        <v>0.25641025641025639</v>
      </c>
    </row>
    <row r="155" spans="2:10" ht="17.25" thickTop="1" thickBot="1" x14ac:dyDescent="0.3">
      <c r="B155" s="95" t="s">
        <v>1145</v>
      </c>
      <c r="C155" s="96">
        <f>Hoja1!AA5</f>
        <v>30</v>
      </c>
      <c r="D155" s="96"/>
      <c r="E155" s="98">
        <v>0.14000000000000001</v>
      </c>
      <c r="F155" s="134"/>
      <c r="G155" s="70" t="s">
        <v>1425</v>
      </c>
      <c r="H155" s="121">
        <v>20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50</v>
      </c>
      <c r="D157" s="68">
        <f>C157</f>
        <v>50</v>
      </c>
      <c r="E157" s="69">
        <f>D157/C156</f>
        <v>9.3632958801498134E-2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6</v>
      </c>
      <c r="D158" s="68">
        <f>D157-C158</f>
        <v>44</v>
      </c>
      <c r="E158" s="69">
        <f>D158/C156</f>
        <v>8.2397003745318345E-2</v>
      </c>
      <c r="F158" s="133"/>
      <c r="G158" s="116" t="s">
        <v>1418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1</v>
      </c>
      <c r="D159" s="68">
        <f>D158-C159</f>
        <v>43</v>
      </c>
      <c r="E159" s="69">
        <f>D159/C156</f>
        <v>8.0524344569288392E-2</v>
      </c>
      <c r="F159" s="133"/>
      <c r="G159" s="67" t="s">
        <v>1153</v>
      </c>
      <c r="H159" s="120">
        <v>39</v>
      </c>
      <c r="I159" s="124">
        <v>11</v>
      </c>
      <c r="J159" s="114">
        <f t="shared" ref="J159:J161" si="11">I159/H159</f>
        <v>0.28205128205128205</v>
      </c>
    </row>
    <row r="160" spans="2:10" ht="16.5" thickBot="1" x14ac:dyDescent="0.3">
      <c r="B160" s="70" t="s">
        <v>16</v>
      </c>
      <c r="C160" s="71">
        <v>14</v>
      </c>
      <c r="D160" s="72">
        <v>36</v>
      </c>
      <c r="E160" s="92">
        <f>D160/C156</f>
        <v>6.741573033707865E-2</v>
      </c>
      <c r="F160" s="133"/>
      <c r="G160" s="67" t="s">
        <v>1420</v>
      </c>
      <c r="H160" s="120">
        <v>39</v>
      </c>
      <c r="I160" s="125">
        <v>9</v>
      </c>
      <c r="J160" s="109">
        <f t="shared" si="11"/>
        <v>0.23076923076923078</v>
      </c>
    </row>
    <row r="161" spans="2:10" ht="17.25" thickTop="1" thickBot="1" x14ac:dyDescent="0.3">
      <c r="B161" s="95" t="s">
        <v>1144</v>
      </c>
      <c r="C161" s="96">
        <f>Hoja1!AB3</f>
        <v>18</v>
      </c>
      <c r="D161" s="96"/>
      <c r="E161" s="97">
        <v>7.0000000000000007E-2</v>
      </c>
      <c r="F161" s="133"/>
      <c r="G161" s="67" t="s">
        <v>1426</v>
      </c>
      <c r="H161" s="120">
        <v>78</v>
      </c>
      <c r="I161" s="126">
        <v>20</v>
      </c>
      <c r="J161" s="112">
        <f t="shared" si="11"/>
        <v>0.25641025641025639</v>
      </c>
    </row>
    <row r="162" spans="2:10" ht="17.25" thickTop="1" thickBot="1" x14ac:dyDescent="0.3">
      <c r="B162" s="95" t="s">
        <v>1145</v>
      </c>
      <c r="C162" s="96">
        <f>Hoja1!AB5</f>
        <v>32</v>
      </c>
      <c r="D162" s="96"/>
      <c r="E162" s="98">
        <v>0.15</v>
      </c>
      <c r="F162" s="134"/>
      <c r="G162" s="70" t="s">
        <v>1425</v>
      </c>
      <c r="H162" s="121">
        <v>20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2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2"/>
        <v>33</v>
      </c>
      <c r="I166" s="124">
        <v>0</v>
      </c>
      <c r="J166" s="114">
        <f t="shared" ref="J166:J168" si="1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2"/>
        <v>33</v>
      </c>
      <c r="I167" s="125">
        <v>0</v>
      </c>
      <c r="J167" s="109">
        <f t="shared" si="1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2"/>
        <v>66</v>
      </c>
      <c r="I168" s="126">
        <v>0</v>
      </c>
      <c r="J168" s="112">
        <f t="shared" si="1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1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1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19">SUM(I201:I202)</f>
        <v>0</v>
      </c>
      <c r="J203" s="112" t="e">
        <f t="shared" si="1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25">
      <c r="A22" s="17">
        <f>'APAGADOS RADIO'!Z3</f>
        <v>45251</v>
      </c>
      <c r="B22">
        <f>'APAGADOS RADIO'!Z2+D22</f>
        <v>23</v>
      </c>
      <c r="C22">
        <f>'APAGADOS FIBRA'!Z2</f>
        <v>68</v>
      </c>
      <c r="D22">
        <f>'APAGADOS ANTENA'!Z2</f>
        <v>5</v>
      </c>
      <c r="E22">
        <f t="shared" si="8"/>
        <v>91</v>
      </c>
      <c r="F22">
        <f>'RESUMEN TOTAL'!B1</f>
        <v>534</v>
      </c>
      <c r="G22" s="36">
        <f t="shared" si="9"/>
        <v>0.17041198501872659</v>
      </c>
    </row>
    <row r="23" spans="1:7" x14ac:dyDescent="0.25">
      <c r="A23" s="17">
        <f>'APAGADOS RADIO'!AA3</f>
        <v>45252</v>
      </c>
      <c r="B23">
        <f>'APAGADOS RADIO'!AA2+D23</f>
        <v>16</v>
      </c>
      <c r="C23">
        <f>'APAGADOS FIBRA'!AA2</f>
        <v>31</v>
      </c>
      <c r="D23">
        <f>'APAGADOS ANTENA'!AA2</f>
        <v>5</v>
      </c>
      <c r="E23">
        <f t="shared" si="8"/>
        <v>47</v>
      </c>
      <c r="F23">
        <f>'RESUMEN TOTAL'!B1</f>
        <v>534</v>
      </c>
      <c r="G23" s="36">
        <f t="shared" si="9"/>
        <v>8.8014981273408247E-2</v>
      </c>
    </row>
    <row r="24" spans="1:7" x14ac:dyDescent="0.25">
      <c r="A24" s="17">
        <f>'APAGADOS RADIO'!AB3</f>
        <v>45253</v>
      </c>
      <c r="B24">
        <f>'APAGADOS RADIO'!AB2+D24</f>
        <v>17</v>
      </c>
      <c r="C24">
        <f>'APAGADOS FIBRA'!AB2</f>
        <v>32</v>
      </c>
      <c r="D24">
        <f>'APAGADOS ANTENA'!AB2</f>
        <v>3</v>
      </c>
      <c r="E24">
        <f t="shared" si="8"/>
        <v>49</v>
      </c>
      <c r="F24">
        <f>'RESUMEN TOTAL'!B1</f>
        <v>534</v>
      </c>
      <c r="G24" s="36">
        <f t="shared" si="9"/>
        <v>9.1760299625468167E-2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10</v>
      </c>
      <c r="F55">
        <f>paradas!Z3</f>
        <v>8</v>
      </c>
      <c r="G55" s="106">
        <f>paradas!AB2</f>
        <v>10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8</v>
      </c>
      <c r="G56" s="106">
        <f t="shared" si="13"/>
        <v>18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10</v>
      </c>
      <c r="F57">
        <f>paradas!AB3</f>
        <v>8</v>
      </c>
      <c r="G57" s="106">
        <f t="shared" si="13"/>
        <v>18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25</v>
      </c>
      <c r="Y3" s="54">
        <f>COUNTIFS('RESUMEN TOTAL'!C5:C540, "=BONOMO",'RESUMEN TOTAL'!AE5:AE540,"=APAGADO")</f>
        <v>28</v>
      </c>
      <c r="Z3" s="54">
        <v>30</v>
      </c>
      <c r="AA3" s="54">
        <f>COUNTIFS('RESUMEN TOTAL'!C5:C540, "=BONOMO",'RESUMEN TOTAL'!AG5:AG540,"=APAGADO")</f>
        <v>18</v>
      </c>
      <c r="AB3" s="54">
        <f>COUNTIFS('RESUMEN TOTAL'!C5:C540, "=BONOMO",'RESUMEN TOTAL'!AH5:AH540,"=APAGADO")</f>
        <v>18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0.10245901639344263</v>
      </c>
      <c r="Y4" s="61">
        <f t="shared" ref="Y4" si="3">Y3/BONOMOcam</f>
        <v>0.11475409836065574</v>
      </c>
      <c r="Z4" s="61">
        <f t="shared" si="0"/>
        <v>0.12295081967213115</v>
      </c>
      <c r="AA4" s="61">
        <f t="shared" si="0"/>
        <v>7.3770491803278687E-2</v>
      </c>
      <c r="AB4" s="61">
        <f t="shared" si="0"/>
        <v>7.3770491803278687E-2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31</v>
      </c>
      <c r="Y5" s="56">
        <f>COUNTIFS('RESUMEN TOTAL'!C5:C526, "=COSEIDI",'RESUMEN TOTAL'!AE5:AE526,"=APAGADO")</f>
        <v>64</v>
      </c>
      <c r="Z5" s="56">
        <f>COUNTIFS('RESUMEN TOTAL'!C5:C526, "=COSEIDI",'RESUMEN TOTAL'!AF5:AF526,"=APAGADO")</f>
        <v>62</v>
      </c>
      <c r="AA5" s="56">
        <f>COUNTIFS('RESUMEN TOTAL'!C5:C526, "=COSEIDI",'RESUMEN TOTAL'!AG5:AG526,"=APAGADO")</f>
        <v>30</v>
      </c>
      <c r="AB5" s="56">
        <f>COUNTIFS('RESUMEN TOTAL'!C5:C526, "=COSEIDI",'RESUMEN TOTAL'!AH5:AH526,"=APAGADO")</f>
        <v>32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0.14691943127962084</v>
      </c>
      <c r="Y6" s="60">
        <f t="shared" ref="Y6" si="9">Y5/COSEIDIcam</f>
        <v>0.30331753554502372</v>
      </c>
      <c r="Z6" s="60">
        <f t="shared" si="6"/>
        <v>0.29383886255924169</v>
      </c>
      <c r="AA6" s="60">
        <f t="shared" si="6"/>
        <v>0.14218009478672985</v>
      </c>
      <c r="AB6" s="60">
        <f t="shared" si="6"/>
        <v>0.15165876777251186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10</v>
      </c>
      <c r="AA2" s="18">
        <f>COUNTIFS(AA4:AA600, "=APAGADO",D4:D600,"=GFIJA")</f>
        <v>10</v>
      </c>
      <c r="AB2" s="18">
        <f>COUNTIFS(AB4:AB600, "=APAGADO",D4:D600,"=GFIJA")</f>
        <v>10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8</v>
      </c>
      <c r="AA3" s="18">
        <f>COUNTIFS(AA6:AA602, "=APAGADO",D4:D600,"=INTERCOMUNICADOR")</f>
        <v>8</v>
      </c>
      <c r="AB3" s="18">
        <f>COUNTIFS(AB6:AB602, "=APAGADO",D4:D600,"=INTERCOMUNICADOR")</f>
        <v>8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 t="str">
        <f>'RESUMEN TOTAL'!AG44</f>
        <v>APAGADO</v>
      </c>
      <c r="AB44" s="88" t="str">
        <f>'RESUMEN TOTAL'!AH44</f>
        <v>APAGADO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 t="str">
        <f>'RESUMEN TOTAL'!AF59</f>
        <v>APAGADO</v>
      </c>
      <c r="AA59" s="88" t="str">
        <f>'RESUMEN TOTAL'!AG59</f>
        <v>APAGADO</v>
      </c>
      <c r="AB59" s="88" t="str">
        <f>'RESUMEN TOTAL'!AH59</f>
        <v>APAGADO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 t="str">
        <f>'RESUMEN TOTAL'!AF92</f>
        <v>APAGADO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 t="str">
        <f>'RESUMEN TOTAL'!AF93</f>
        <v>APAGADO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 t="str">
        <f>'RESUMEN TOTAL'!AF94</f>
        <v>APAGADO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 t="str">
        <f>'RESUMEN TOTAL'!AF95</f>
        <v>APAGADO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 t="str">
        <f>'RESUMEN TOTAL'!AF97</f>
        <v>APAGADO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 t="str">
        <f>'RESUMEN TOTAL'!AF113</f>
        <v>APAGADO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 t="str">
        <f>'RESUMEN TOTAL'!AF170</f>
        <v>APAGADO</v>
      </c>
      <c r="AA169" s="88" t="str">
        <f>'RESUMEN TOTAL'!AG170</f>
        <v>APAGADO</v>
      </c>
      <c r="AB169" s="88" t="str">
        <f>'RESUMEN TOTAL'!AH170</f>
        <v>APAGADO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 t="str">
        <f>'RESUMEN TOTAL'!AF171</f>
        <v>APAGADO</v>
      </c>
      <c r="AA170" s="88" t="str">
        <f>'RESUMEN TOTAL'!AG171</f>
        <v>APAGADO</v>
      </c>
      <c r="AB170" s="88" t="str">
        <f>'RESUMEN TOTAL'!AH171</f>
        <v>APAGADO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 t="str">
        <f>'RESUMEN TOTAL'!AF220</f>
        <v>APAGADO</v>
      </c>
      <c r="AA219" s="88" t="str">
        <f>'RESUMEN TOTAL'!AG220</f>
        <v>APAGADO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 t="str">
        <f>'RESUMEN TOTAL'!AF225</f>
        <v>APAGADO</v>
      </c>
      <c r="AA224" s="88" t="str">
        <f>'RESUMEN TOTAL'!AG225</f>
        <v>APAGADO</v>
      </c>
      <c r="AB224" s="88" t="str">
        <f>'RESUMEN TOTAL'!AH225</f>
        <v>APAGADO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 t="str">
        <f>'RESUMEN TOTAL'!AF316</f>
        <v>APAGADO</v>
      </c>
      <c r="AA315" s="88" t="str">
        <f>'RESUMEN TOTAL'!AG316</f>
        <v>APAGADO</v>
      </c>
      <c r="AB315" s="88" t="str">
        <f>'RESUMEN TOTAL'!AH316</f>
        <v>APAGADO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 t="str">
        <f>'RESUMEN TOTAL'!AF336</f>
        <v>APAGADO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 t="str">
        <f>'RESUMEN TOTAL'!AF337</f>
        <v>APAGADO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 t="str">
        <f>'RESUMEN TOTAL'!AF338</f>
        <v>APAGADO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 t="str">
        <f>'RESUMEN TOTAL'!AF340</f>
        <v>APAGADO</v>
      </c>
      <c r="AA339" s="88" t="str">
        <f>'RESUMEN TOTAL'!AG340</f>
        <v>APAGADO</v>
      </c>
      <c r="AB339" s="88" t="str">
        <f>'RESUMEN TOTAL'!AH340</f>
        <v>APAGADO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 t="str">
        <f>'RESUMEN TOTAL'!AH344</f>
        <v>APAGADO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 t="str">
        <f>'RESUMEN TOTAL'!AF352</f>
        <v>APAGADO</v>
      </c>
      <c r="AA351" s="88" t="str">
        <f>'RESUMEN TOTAL'!AG352</f>
        <v>APAGADO</v>
      </c>
      <c r="AB351" s="88" t="str">
        <f>'RESUMEN TOTAL'!AH352</f>
        <v>APAGADO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 t="str">
        <f>'RESUMEN TOTAL'!AF395</f>
        <v>APAGADO</v>
      </c>
      <c r="AA394" s="88" t="str">
        <f>'RESUMEN TOTAL'!AG395</f>
        <v>APAGADO</v>
      </c>
      <c r="AB394" s="88" t="str">
        <f>'RESUMEN TOTAL'!AH395</f>
        <v>APAGADO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 t="str">
        <f>'RESUMEN TOTAL'!AF397</f>
        <v>APAGADO</v>
      </c>
      <c r="AA396" s="88" t="str">
        <f>'RESUMEN TOTAL'!AG397</f>
        <v>APAGADO</v>
      </c>
      <c r="AB396" s="88" t="str">
        <f>'RESUMEN TOTAL'!AH397</f>
        <v>APAGADO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 t="str">
        <f>'RESUMEN TOTAL'!AG402</f>
        <v>APAGADO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 t="str">
        <f>'RESUMEN TOTAL'!AF413</f>
        <v>APAGADO</v>
      </c>
      <c r="AA412" s="88" t="str">
        <f>'RESUMEN TOTAL'!AG413</f>
        <v>APAGADO</v>
      </c>
      <c r="AB412" s="88" t="str">
        <f>'RESUMEN TOTAL'!AH413</f>
        <v>APAGADO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 t="str">
        <f>'RESUMEN TOTAL'!AF414</f>
        <v>APAGADO</v>
      </c>
      <c r="AA413" s="88" t="str">
        <f>'RESUMEN TOTAL'!AG414</f>
        <v>APAGADO</v>
      </c>
      <c r="AB413" s="88" t="str">
        <f>'RESUMEN TOTAL'!AH414</f>
        <v>APAGADO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 t="str">
        <f>'RESUMEN TOTAL'!AH417</f>
        <v>APAGADO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 t="str">
        <f>'RESUMEN TOTAL'!AH460</f>
        <v>APAGADO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 t="str">
        <f>'RESUMEN TOTAL'!AF475</f>
        <v>APAGADO</v>
      </c>
      <c r="AA474" s="88" t="str">
        <f>'RESUMEN TOTAL'!AG475</f>
        <v>APAGADO</v>
      </c>
      <c r="AB474" s="88" t="str">
        <f>'RESUMEN TOTAL'!AH475</f>
        <v>APAGADO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 t="str">
        <f>'RESUMEN TOTAL'!AF476</f>
        <v>APAGADO</v>
      </c>
      <c r="AA475" s="88" t="str">
        <f>'RESUMEN TOTAL'!AG476</f>
        <v>APAGADO</v>
      </c>
      <c r="AB475" s="88" t="str">
        <f>'RESUMEN TOTAL'!AH476</f>
        <v>APAGADO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 t="str">
        <f>'RESUMEN TOTAL'!AF477</f>
        <v>APAGADO</v>
      </c>
      <c r="AA476" s="88" t="str">
        <f>'RESUMEN TOTAL'!AG477</f>
        <v>APAGADO</v>
      </c>
      <c r="AB476" s="88" t="str">
        <f>'RESUMEN TOTAL'!AH477</f>
        <v>APAGADO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 t="str">
        <f>'RESUMEN TOTAL'!AF478</f>
        <v>APAGADO</v>
      </c>
      <c r="AA477" s="88" t="str">
        <f>'RESUMEN TOTAL'!AG478</f>
        <v>APAGADO</v>
      </c>
      <c r="AB477" s="88" t="str">
        <f>'RESUMEN TOTAL'!AH478</f>
        <v>APAGADO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 t="str">
        <f>'RESUMEN TOTAL'!AF537</f>
        <v>APAGADO</v>
      </c>
      <c r="AA534" s="88" t="str">
        <f>'RESUMEN TOTAL'!AG537</f>
        <v>APAGADO</v>
      </c>
      <c r="AB534" s="88" t="str">
        <f>'RESUMEN TOTAL'!AH537</f>
        <v>APAGADO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 t="str">
        <f>'RESUMEN TOTAL'!AF538</f>
        <v>APAGADO</v>
      </c>
      <c r="AA535" s="88" t="str">
        <f>'RESUMEN TOTAL'!AG538</f>
        <v>APAGADO</v>
      </c>
      <c r="AB535" s="88" t="str">
        <f>'RESUMEN TOTAL'!AH538</f>
        <v>APAGADO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2023-11-23T10:50:03Z</dcterms:modified>
</cp:coreProperties>
</file>