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3C8D6576-FE77-4346-BA46-527A9D52C14B}" xr6:coauthVersionLast="47" xr6:coauthVersionMax="47" xr10:uidLastSave="{00000000-0000-0000-0000-000000000000}"/>
  <bookViews>
    <workbookView xWindow="-108" yWindow="-108" windowWidth="23256" windowHeight="13176" tabRatio="601" firstSheet="4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2" sheetId="26" r:id="rId12"/>
    <sheet name="Hoja1" sheetId="25" r:id="rId13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ANTENA'!$A$3:$AI$603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24" l="1"/>
  <c r="C17" i="24"/>
  <c r="D17" i="24" s="1"/>
  <c r="C20" i="24"/>
  <c r="C21" i="24"/>
  <c r="E21" i="24"/>
  <c r="C22" i="24"/>
  <c r="E22" i="24"/>
  <c r="N3" i="2"/>
  <c r="N2" i="2" s="1"/>
  <c r="N1" i="2" s="1"/>
  <c r="D18" i="24" l="1"/>
  <c r="E17" i="24"/>
  <c r="D213" i="24"/>
  <c r="D214" i="24" s="1"/>
  <c r="F3" i="25"/>
  <c r="C7" i="24" s="1"/>
  <c r="C8" i="24"/>
  <c r="C6" i="24"/>
  <c r="C3" i="24"/>
  <c r="C2" i="24"/>
  <c r="D206" i="24"/>
  <c r="D199" i="24"/>
  <c r="D192" i="24"/>
  <c r="D193" i="24" s="1"/>
  <c r="D194" i="24" s="1"/>
  <c r="D195" i="24" s="1"/>
  <c r="D185" i="24"/>
  <c r="E185" i="24" s="1"/>
  <c r="D178" i="24"/>
  <c r="D179" i="24" s="1"/>
  <c r="D157" i="24"/>
  <c r="D158" i="24" s="1"/>
  <c r="D150" i="24"/>
  <c r="D151" i="24" s="1"/>
  <c r="D143" i="24"/>
  <c r="E143" i="24" s="1"/>
  <c r="E18" i="24" l="1"/>
  <c r="D19" i="24"/>
  <c r="D215" i="24"/>
  <c r="E214" i="24"/>
  <c r="E213" i="24"/>
  <c r="F4" i="25"/>
  <c r="D207" i="24"/>
  <c r="E206" i="24"/>
  <c r="D200" i="24"/>
  <c r="E199" i="24"/>
  <c r="E192" i="24"/>
  <c r="D186" i="24"/>
  <c r="D187" i="24" s="1"/>
  <c r="E187" i="24" s="1"/>
  <c r="E179" i="24"/>
  <c r="D180" i="24"/>
  <c r="E178" i="24"/>
  <c r="E158" i="24"/>
  <c r="D159" i="24"/>
  <c r="E157" i="24"/>
  <c r="E151" i="24"/>
  <c r="D152" i="24"/>
  <c r="E150" i="24"/>
  <c r="D144" i="24"/>
  <c r="D20" i="24" l="1"/>
  <c r="E20" i="24" s="1"/>
  <c r="E19" i="24"/>
  <c r="D216" i="24"/>
  <c r="E216" i="24" s="1"/>
  <c r="E215" i="24"/>
  <c r="D208" i="24"/>
  <c r="E207" i="24"/>
  <c r="D201" i="24"/>
  <c r="E200" i="24"/>
  <c r="E193" i="24"/>
  <c r="E186" i="24"/>
  <c r="D188" i="24"/>
  <c r="E188" i="24" s="1"/>
  <c r="D181" i="24"/>
  <c r="E181" i="24" s="1"/>
  <c r="E180" i="24"/>
  <c r="D160" i="24"/>
  <c r="E160" i="24" s="1"/>
  <c r="E159" i="24"/>
  <c r="D153" i="24"/>
  <c r="E153" i="24" s="1"/>
  <c r="E152" i="24"/>
  <c r="E144" i="24"/>
  <c r="D145" i="24"/>
  <c r="D209" i="24" l="1"/>
  <c r="E209" i="24" s="1"/>
  <c r="E208" i="24"/>
  <c r="D202" i="24"/>
  <c r="E202" i="24" s="1"/>
  <c r="E201" i="24"/>
  <c r="E195" i="24"/>
  <c r="E194" i="24"/>
  <c r="D146" i="24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C91" i="24" s="1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5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W191" i="8" l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E7" i="24"/>
  <c r="H6" i="25"/>
  <c r="P6" i="25"/>
  <c r="E78" i="24" s="1"/>
  <c r="J4" i="25"/>
  <c r="E35" i="24" s="1"/>
  <c r="L4" i="25"/>
  <c r="E49" i="24" s="1"/>
  <c r="H4" i="25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<sst xmlns="http://schemas.openxmlformats.org/spreadsheetml/2006/main" count="3439" uniqueCount="1381">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</sst>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4.0178571428571432E-2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4.0178571428571432E-2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</c:v>
                </c:pt>
                <c:pt idx="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2.5000000000000001E-2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4.1666666666666664E-2</c:v>
                      </c:pt>
                      <c:pt idx="29">
                        <c:v>6.25E-2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5.7692307692307696E-2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0.02</c:v>
                      </c:pt>
                      <c:pt idx="29" formatCode="0.00%">
                        <c:v>0.03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4.1666666666666664E-2</c:v>
                </c:pt>
                <c:pt idx="29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5.7692307692307696E-2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0.02</c:v>
                </c:pt>
                <c:pt idx="29" formatCode="0.00%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</c:v>
                      </c:pt>
                      <c:pt idx="29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47"/>
  <sheetViews>
    <sheetView zoomScale="60" zoomScaleNormal="60" workbookViewId="0">
      <pane xSplit="11" ySplit="4" topLeftCell="L20" activePane="bottomRight" state="frozen"/>
      <selection pane="topRight" activeCell="M1" sqref="M1"/>
      <selection pane="bottomLeft" activeCell="A5" sqref="A5"/>
      <selection pane="bottomRight" activeCell="N5" sqref="N5:N452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3" customWidth="1"/>
    <col min="3" max="3" width="16.33203125" style="33" customWidth="1"/>
    <col min="4" max="4" width="42.5546875" customWidth="1"/>
    <col min="5" max="5" width="15.6640625" style="77" customWidth="1"/>
    <col min="6" max="6" width="17.44140625" style="81" customWidth="1"/>
    <col min="7" max="7" width="24.5546875" style="81" bestFit="1" customWidth="1"/>
    <col min="8" max="8" width="14.5546875" style="81" bestFit="1" customWidth="1"/>
    <col min="9" max="9" width="14.6640625" customWidth="1"/>
    <col min="10" max="10" width="6.6640625" customWidth="1"/>
    <col min="11" max="11" width="11.5546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1" width="14.109375" style="16" bestFit="1" customWidth="1"/>
  </cols>
  <sheetData>
    <row r="1" spans="1:42" s="5" customFormat="1" ht="27.75" customHeight="1" thickTop="1" x14ac:dyDescent="0.3">
      <c r="A1" s="1" t="s">
        <v>0</v>
      </c>
      <c r="B1" s="25">
        <f>COUNTA(B5:B546)</f>
        <v>448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4.0178571428571432E-2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2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448</v>
      </c>
      <c r="M2" s="73">
        <f t="shared" ref="M2:AO2" si="3">CANTIDAD_DE_CAMARAS-M3</f>
        <v>448</v>
      </c>
      <c r="N2" s="73">
        <f t="shared" ref="N2" si="4">CANTIDAD_DE_CAMARAS-N3</f>
        <v>430</v>
      </c>
      <c r="O2" s="73">
        <f t="shared" si="3"/>
        <v>448</v>
      </c>
      <c r="P2" s="73">
        <f t="shared" si="3"/>
        <v>448</v>
      </c>
      <c r="Q2" s="73">
        <f t="shared" si="3"/>
        <v>448</v>
      </c>
      <c r="R2" s="73">
        <f t="shared" si="3"/>
        <v>448</v>
      </c>
      <c r="S2" s="73">
        <f t="shared" si="3"/>
        <v>448</v>
      </c>
      <c r="T2" s="73">
        <f t="shared" si="3"/>
        <v>448</v>
      </c>
      <c r="U2" s="73">
        <f t="shared" si="3"/>
        <v>448</v>
      </c>
      <c r="V2" s="73">
        <f t="shared" si="3"/>
        <v>448</v>
      </c>
      <c r="W2" s="73">
        <f t="shared" si="3"/>
        <v>448</v>
      </c>
      <c r="X2" s="73">
        <f t="shared" si="3"/>
        <v>448</v>
      </c>
      <c r="Y2" s="73">
        <f t="shared" si="3"/>
        <v>448</v>
      </c>
      <c r="Z2" s="73">
        <f t="shared" si="3"/>
        <v>448</v>
      </c>
      <c r="AA2" s="73">
        <f t="shared" si="3"/>
        <v>448</v>
      </c>
      <c r="AB2" s="73">
        <f t="shared" si="3"/>
        <v>448</v>
      </c>
      <c r="AC2" s="73">
        <f t="shared" si="3"/>
        <v>448</v>
      </c>
      <c r="AD2" s="73">
        <f t="shared" si="3"/>
        <v>448</v>
      </c>
      <c r="AE2" s="73">
        <f t="shared" si="3"/>
        <v>448</v>
      </c>
      <c r="AF2" s="73">
        <f t="shared" si="3"/>
        <v>448</v>
      </c>
      <c r="AG2" s="73">
        <f t="shared" si="3"/>
        <v>448</v>
      </c>
      <c r="AH2" s="73">
        <f t="shared" si="3"/>
        <v>448</v>
      </c>
      <c r="AI2" s="73">
        <f t="shared" si="3"/>
        <v>448</v>
      </c>
      <c r="AJ2" s="73">
        <f t="shared" si="3"/>
        <v>448</v>
      </c>
      <c r="AK2" s="73">
        <f t="shared" si="3"/>
        <v>448</v>
      </c>
      <c r="AL2" s="73">
        <f t="shared" si="3"/>
        <v>448</v>
      </c>
      <c r="AM2" s="73">
        <f t="shared" si="3"/>
        <v>448</v>
      </c>
      <c r="AN2" s="73">
        <f t="shared" si="3"/>
        <v>448</v>
      </c>
      <c r="AO2" s="73">
        <f t="shared" si="3"/>
        <v>448</v>
      </c>
    </row>
    <row r="3" spans="1:42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AO3" si="5">COUNTIF(L4:L466, "apagado")</f>
        <v>0</v>
      </c>
      <c r="M3" s="12">
        <f t="shared" si="5"/>
        <v>0</v>
      </c>
      <c r="N3" s="12">
        <f t="shared" si="5"/>
        <v>18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1342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" thickBot="1" x14ac:dyDescent="0.35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2" ht="15" thickBot="1" x14ac:dyDescent="0.35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1345</v>
      </c>
      <c r="H6" s="33" t="s">
        <v>624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2" ht="15" thickBot="1" x14ac:dyDescent="0.35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thickBot="1" x14ac:dyDescent="0.35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2" ht="15" thickBot="1" x14ac:dyDescent="0.35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1344</v>
      </c>
      <c r="H9" s="33" t="s">
        <v>627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2" ht="15" thickBot="1" x14ac:dyDescent="0.35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1344</v>
      </c>
      <c r="H10" s="33" t="s">
        <v>628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2" ht="15" thickBot="1" x14ac:dyDescent="0.35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1345</v>
      </c>
      <c r="H11" s="33" t="s">
        <v>630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2" ht="15" thickBot="1" x14ac:dyDescent="0.35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2" ht="15" thickBot="1" x14ac:dyDescent="0.35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2" ht="15" thickBot="1" x14ac:dyDescent="0.35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2" ht="15" thickBot="1" x14ac:dyDescent="0.35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2" ht="15" thickBot="1" x14ac:dyDescent="0.35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" thickBot="1" x14ac:dyDescent="0.35">
      <c r="A17" t="s">
        <v>43</v>
      </c>
      <c r="B17" t="s">
        <v>1362</v>
      </c>
      <c r="C17" t="s">
        <v>1150</v>
      </c>
      <c r="D17" t="s">
        <v>1363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" thickBot="1" x14ac:dyDescent="0.35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" thickBot="1" x14ac:dyDescent="0.35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" thickBot="1" x14ac:dyDescent="0.35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" thickBot="1" x14ac:dyDescent="0.35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" thickBot="1" x14ac:dyDescent="0.35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" thickBot="1" x14ac:dyDescent="0.35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" thickBot="1" x14ac:dyDescent="0.35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" thickBot="1" x14ac:dyDescent="0.35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" thickBot="1" x14ac:dyDescent="0.35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" thickBot="1" x14ac:dyDescent="0.35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" thickBot="1" x14ac:dyDescent="0.35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" thickBot="1" x14ac:dyDescent="0.35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" thickBot="1" x14ac:dyDescent="0.35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" thickBot="1" x14ac:dyDescent="0.35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" thickBot="1" x14ac:dyDescent="0.35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" thickBot="1" x14ac:dyDescent="0.35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" thickBot="1" x14ac:dyDescent="0.35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" thickBot="1" x14ac:dyDescent="0.35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" thickBot="1" x14ac:dyDescent="0.35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" thickBot="1" x14ac:dyDescent="0.35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" thickBot="1" x14ac:dyDescent="0.35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" thickBot="1" x14ac:dyDescent="0.35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" thickBot="1" x14ac:dyDescent="0.35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1346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" thickBot="1" x14ac:dyDescent="0.35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" thickBot="1" x14ac:dyDescent="0.35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" thickBot="1" x14ac:dyDescent="0.35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" thickBot="1" x14ac:dyDescent="0.35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" thickBot="1" x14ac:dyDescent="0.35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" thickBot="1" x14ac:dyDescent="0.35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" thickBot="1" x14ac:dyDescent="0.35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" thickBot="1" x14ac:dyDescent="0.35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" thickBot="1" x14ac:dyDescent="0.35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" thickBot="1" x14ac:dyDescent="0.35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" thickBot="1" x14ac:dyDescent="0.35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" thickBot="1" x14ac:dyDescent="0.35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" thickBot="1" x14ac:dyDescent="0.35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" thickBot="1" x14ac:dyDescent="0.35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" thickBot="1" x14ac:dyDescent="0.35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" thickBot="1" x14ac:dyDescent="0.35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" thickBot="1" x14ac:dyDescent="0.35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" thickBot="1" x14ac:dyDescent="0.35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" thickBot="1" x14ac:dyDescent="0.35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" thickBot="1" x14ac:dyDescent="0.35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" thickBot="1" x14ac:dyDescent="0.35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" thickBot="1" x14ac:dyDescent="0.35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" thickBot="1" x14ac:dyDescent="0.35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" thickBot="1" x14ac:dyDescent="0.35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" thickBot="1" x14ac:dyDescent="0.35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" thickBot="1" x14ac:dyDescent="0.35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" thickBot="1" x14ac:dyDescent="0.35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" thickBot="1" x14ac:dyDescent="0.35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" thickBot="1" x14ac:dyDescent="0.35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" thickBot="1" x14ac:dyDescent="0.35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" thickBot="1" x14ac:dyDescent="0.35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" thickBot="1" x14ac:dyDescent="0.35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" thickBot="1" x14ac:dyDescent="0.35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" thickBot="1" x14ac:dyDescent="0.35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" thickBot="1" x14ac:dyDescent="0.35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" thickBot="1" x14ac:dyDescent="0.35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" thickBot="1" x14ac:dyDescent="0.35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" thickBot="1" x14ac:dyDescent="0.35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" thickBot="1" x14ac:dyDescent="0.35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" thickBot="1" x14ac:dyDescent="0.35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" thickBot="1" x14ac:dyDescent="0.35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" thickBot="1" x14ac:dyDescent="0.35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" thickBot="1" x14ac:dyDescent="0.35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" thickBot="1" x14ac:dyDescent="0.35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" thickBot="1" x14ac:dyDescent="0.35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1347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" thickBot="1" x14ac:dyDescent="0.35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" thickBot="1" x14ac:dyDescent="0.35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" thickBot="1" x14ac:dyDescent="0.35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" thickBot="1" x14ac:dyDescent="0.35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" thickBot="1" x14ac:dyDescent="0.35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" thickBot="1" x14ac:dyDescent="0.35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" thickBot="1" x14ac:dyDescent="0.35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" thickBot="1" x14ac:dyDescent="0.35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" thickBot="1" x14ac:dyDescent="0.35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" thickBot="1" x14ac:dyDescent="0.35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5" customHeight="1" thickBot="1" x14ac:dyDescent="0.35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" thickBot="1" x14ac:dyDescent="0.35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" thickBot="1" x14ac:dyDescent="0.35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" thickBot="1" x14ac:dyDescent="0.35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" thickBot="1" x14ac:dyDescent="0.35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" thickBot="1" x14ac:dyDescent="0.35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" thickBot="1" x14ac:dyDescent="0.35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" thickBot="1" x14ac:dyDescent="0.35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" thickBot="1" x14ac:dyDescent="0.35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" thickBot="1" x14ac:dyDescent="0.35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" thickBot="1" x14ac:dyDescent="0.35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28</v>
      </c>
      <c r="J106" s="34">
        <f t="shared" ref="J106:J108" si="19">COUNTIF(L106:AM106,"APAGADO")</f>
        <v>0</v>
      </c>
      <c r="K106" s="35">
        <f t="shared" ref="K106:K108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" thickBot="1" x14ac:dyDescent="0.35">
      <c r="A107" s="85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" thickBot="1" x14ac:dyDescent="0.35">
      <c r="A108" s="85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" thickBot="1" x14ac:dyDescent="0.35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" thickBot="1" x14ac:dyDescent="0.35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28</v>
      </c>
      <c r="J110" s="34">
        <f t="shared" si="15"/>
        <v>0</v>
      </c>
      <c r="K110" s="35">
        <f t="shared" si="16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" thickBot="1" x14ac:dyDescent="0.35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" thickBot="1" x14ac:dyDescent="0.35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" thickBot="1" x14ac:dyDescent="0.35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" thickBot="1" x14ac:dyDescent="0.35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" thickBot="1" x14ac:dyDescent="0.35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28</v>
      </c>
      <c r="J115" s="34">
        <f t="shared" si="15"/>
        <v>0</v>
      </c>
      <c r="K115" s="35">
        <f t="shared" si="16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" thickBot="1" x14ac:dyDescent="0.35">
      <c r="A116" s="85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28</v>
      </c>
      <c r="J116" s="34">
        <f t="shared" si="15"/>
        <v>0</v>
      </c>
      <c r="K116" s="35">
        <f t="shared" si="16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" thickBot="1" x14ac:dyDescent="0.35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" thickBot="1" x14ac:dyDescent="0.35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1343</v>
      </c>
      <c r="H118" s="33" t="s">
        <v>718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" thickBot="1" x14ac:dyDescent="0.35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1343</v>
      </c>
      <c r="H119" s="33" t="s">
        <v>719</v>
      </c>
      <c r="I119" s="34">
        <f t="shared" si="14"/>
        <v>28</v>
      </c>
      <c r="J119" s="34">
        <f t="shared" si="15"/>
        <v>0</v>
      </c>
      <c r="K119" s="35">
        <f t="shared" si="16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" thickBot="1" x14ac:dyDescent="0.35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1343</v>
      </c>
      <c r="H120" s="33" t="s">
        <v>1306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" thickBot="1" x14ac:dyDescent="0.35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1343</v>
      </c>
      <c r="H121" s="33" t="s">
        <v>1307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6.2" customHeight="1" thickBot="1" x14ac:dyDescent="0.35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1343</v>
      </c>
      <c r="H122" s="33" t="s">
        <v>1231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" thickBot="1" x14ac:dyDescent="0.35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1343</v>
      </c>
      <c r="H123" s="33" t="s">
        <v>1232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" thickBot="1" x14ac:dyDescent="0.35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" thickBot="1" x14ac:dyDescent="0.35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" thickBot="1" x14ac:dyDescent="0.35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" thickBot="1" x14ac:dyDescent="0.35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" thickBot="1" x14ac:dyDescent="0.35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" thickBot="1" x14ac:dyDescent="0.35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" thickBot="1" x14ac:dyDescent="0.35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" thickBot="1" x14ac:dyDescent="0.35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" thickBot="1" x14ac:dyDescent="0.35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" thickBot="1" x14ac:dyDescent="0.35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" thickBot="1" x14ac:dyDescent="0.35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" thickBot="1" x14ac:dyDescent="0.35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" thickBot="1" x14ac:dyDescent="0.35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" thickBot="1" x14ac:dyDescent="0.35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" thickBot="1" x14ac:dyDescent="0.35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" thickBot="1" x14ac:dyDescent="0.35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" thickBot="1" x14ac:dyDescent="0.35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" thickBot="1" x14ac:dyDescent="0.35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" thickBot="1" x14ac:dyDescent="0.35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" thickBot="1" x14ac:dyDescent="0.35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" thickBot="1" x14ac:dyDescent="0.35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" thickBot="1" x14ac:dyDescent="0.35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" thickBot="1" x14ac:dyDescent="0.35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" thickBot="1" x14ac:dyDescent="0.35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28</v>
      </c>
      <c r="J147" s="34">
        <f t="shared" ref="J147:J245" si="22">COUNTIF(L147:AM147,"APAGADO")</f>
        <v>0</v>
      </c>
      <c r="K147" s="35">
        <f t="shared" ref="K147:K245" si="23"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" thickBot="1" x14ac:dyDescent="0.35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" thickBot="1" x14ac:dyDescent="0.35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" thickBot="1" x14ac:dyDescent="0.35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28</v>
      </c>
      <c r="J150" s="34">
        <f t="shared" si="22"/>
        <v>0</v>
      </c>
      <c r="K150" s="35">
        <f t="shared" si="23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" thickBot="1" x14ac:dyDescent="0.35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" thickBot="1" x14ac:dyDescent="0.35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" thickBot="1" x14ac:dyDescent="0.35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28</v>
      </c>
      <c r="J153" s="34">
        <f>COUNTIF(L153:AM153,"APAGADO")</f>
        <v>0</v>
      </c>
      <c r="K153" s="35">
        <f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" thickBot="1" x14ac:dyDescent="0.35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" thickBot="1" x14ac:dyDescent="0.35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" thickBot="1" x14ac:dyDescent="0.35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" thickBot="1" x14ac:dyDescent="0.35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" thickBot="1" x14ac:dyDescent="0.35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1343</v>
      </c>
      <c r="H158" s="33" t="s">
        <v>747</v>
      </c>
      <c r="I158" s="34">
        <f t="shared" si="21"/>
        <v>28</v>
      </c>
      <c r="J158" s="34">
        <f t="shared" si="24"/>
        <v>0</v>
      </c>
      <c r="K158" s="35">
        <f t="shared" si="25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" thickBot="1" x14ac:dyDescent="0.35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1343</v>
      </c>
      <c r="H159" s="33" t="s">
        <v>748</v>
      </c>
      <c r="I159" s="34">
        <f t="shared" si="21"/>
        <v>28</v>
      </c>
      <c r="J159" s="34">
        <f t="shared" si="24"/>
        <v>0</v>
      </c>
      <c r="K159" s="35">
        <f t="shared" si="25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" thickBot="1" x14ac:dyDescent="0.35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1343</v>
      </c>
      <c r="H160" s="33" t="s">
        <v>749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" thickBot="1" x14ac:dyDescent="0.35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1343</v>
      </c>
      <c r="H161" s="33" t="s">
        <v>750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" thickBot="1" x14ac:dyDescent="0.35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1343</v>
      </c>
      <c r="H162" s="33" t="s">
        <v>751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" thickBot="1" x14ac:dyDescent="0.35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1343</v>
      </c>
      <c r="H163" s="33" t="s">
        <v>752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" thickBot="1" x14ac:dyDescent="0.35">
      <c r="A164" s="89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" thickBot="1" x14ac:dyDescent="0.35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28</v>
      </c>
      <c r="J165" s="34">
        <f t="shared" si="22"/>
        <v>0</v>
      </c>
      <c r="K165" s="35">
        <f t="shared" si="2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" thickBot="1" x14ac:dyDescent="0.35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28</v>
      </c>
      <c r="J166" s="34">
        <f t="shared" si="22"/>
        <v>0</v>
      </c>
      <c r="K166" s="35">
        <f t="shared" si="2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" thickBot="1" x14ac:dyDescent="0.35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28</v>
      </c>
      <c r="J167" s="34">
        <f t="shared" si="22"/>
        <v>0</v>
      </c>
      <c r="K167" s="35">
        <f t="shared" si="2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" thickBot="1" x14ac:dyDescent="0.35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1365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" thickBot="1" x14ac:dyDescent="0.35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1366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" thickBot="1" x14ac:dyDescent="0.35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" thickBot="1" x14ac:dyDescent="0.35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" thickBot="1" x14ac:dyDescent="0.35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" thickBot="1" x14ac:dyDescent="0.35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" thickBot="1" x14ac:dyDescent="0.35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 t="s">
        <v>1338</v>
      </c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" thickBot="1" x14ac:dyDescent="0.35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 t="s">
        <v>1338</v>
      </c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" thickBot="1" x14ac:dyDescent="0.35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 t="s">
        <v>1338</v>
      </c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" thickBot="1" x14ac:dyDescent="0.35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" thickBot="1" x14ac:dyDescent="0.35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" thickBot="1" x14ac:dyDescent="0.35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" thickBot="1" x14ac:dyDescent="0.35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" thickBot="1" x14ac:dyDescent="0.35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" thickBot="1" x14ac:dyDescent="0.35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" thickBot="1" x14ac:dyDescent="0.35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" thickBot="1" x14ac:dyDescent="0.35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" thickBot="1" x14ac:dyDescent="0.35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" thickBot="1" x14ac:dyDescent="0.35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" thickBot="1" x14ac:dyDescent="0.35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" thickBot="1" x14ac:dyDescent="0.35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" thickBot="1" x14ac:dyDescent="0.35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" thickBot="1" x14ac:dyDescent="0.35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" thickBot="1" x14ac:dyDescent="0.35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28</v>
      </c>
      <c r="J191" s="34">
        <f t="shared" ref="J191" si="26">COUNTIF(L191:AM191,"APAGADO")</f>
        <v>0</v>
      </c>
      <c r="K191" s="35">
        <f t="shared" ref="K191" si="27">(I191)/(J191+I191)</f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" thickBot="1" x14ac:dyDescent="0.35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" thickBot="1" x14ac:dyDescent="0.35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 t="s">
        <v>1338</v>
      </c>
      <c r="O193" s="86"/>
      <c r="P193" s="86"/>
      <c r="Q193" s="86"/>
      <c r="R193" s="87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" thickBot="1" x14ac:dyDescent="0.35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" thickBot="1" x14ac:dyDescent="0.35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27</v>
      </c>
      <c r="J195" s="34">
        <f t="shared" si="22"/>
        <v>1</v>
      </c>
      <c r="K195" s="35">
        <f t="shared" si="23"/>
        <v>0.9642857142857143</v>
      </c>
      <c r="L195" s="86"/>
      <c r="M195" s="86"/>
      <c r="N195" s="86" t="s">
        <v>1338</v>
      </c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" thickBot="1" x14ac:dyDescent="0.35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" thickBot="1" x14ac:dyDescent="0.35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" thickBot="1" x14ac:dyDescent="0.35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" thickBot="1" x14ac:dyDescent="0.35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" thickBot="1" x14ac:dyDescent="0.35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1348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" thickBot="1" x14ac:dyDescent="0.35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" thickBot="1" x14ac:dyDescent="0.35">
      <c r="A202" s="85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1367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" thickBot="1" x14ac:dyDescent="0.35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" thickBot="1" x14ac:dyDescent="0.35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" thickBot="1" x14ac:dyDescent="0.35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28</v>
      </c>
      <c r="J205" s="34">
        <f>COUNTIF(L205:AM205,"APAGADO")</f>
        <v>0</v>
      </c>
      <c r="K205" s="35">
        <f>(I205)/(J205+I205)</f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" thickBot="1" x14ac:dyDescent="0.35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" thickBot="1" x14ac:dyDescent="0.35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28</v>
      </c>
      <c r="J207" s="34">
        <f>COUNTIF(L207:AM207,"APAGADO")</f>
        <v>0</v>
      </c>
      <c r="K207" s="35">
        <f>(I207)/(J207+I207)</f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" thickBot="1" x14ac:dyDescent="0.35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" thickBot="1" x14ac:dyDescent="0.35">
      <c r="A209" t="s">
        <v>293</v>
      </c>
      <c r="B209" t="s">
        <v>1339</v>
      </c>
      <c r="C209" t="s">
        <v>1150</v>
      </c>
      <c r="D209" t="s">
        <v>1340</v>
      </c>
      <c r="E209" s="33" t="s">
        <v>19</v>
      </c>
      <c r="F209" s="33" t="s">
        <v>1144</v>
      </c>
      <c r="G209" s="33"/>
      <c r="H209" s="33" t="s">
        <v>1341</v>
      </c>
      <c r="I209" s="34">
        <f t="shared" ref="I209" si="29">COUNTIF(L209:AM209,"")</f>
        <v>28</v>
      </c>
      <c r="J209" s="34">
        <f t="shared" ref="J209" si="30">COUNTIF(L209:AM209,"APAGADO")</f>
        <v>0</v>
      </c>
      <c r="K209" s="35">
        <f t="shared" ref="K209" si="31">(I209)/(J209+I209)</f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" thickBot="1" x14ac:dyDescent="0.35">
      <c r="A210" t="s">
        <v>293</v>
      </c>
      <c r="B210" t="s">
        <v>1379</v>
      </c>
      <c r="C210" t="s">
        <v>1150</v>
      </c>
      <c r="D210" t="s">
        <v>1380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28</v>
      </c>
      <c r="J210" s="34">
        <f t="shared" ref="J210" si="33">COUNTIF(L210:AM210,"APAGADO")</f>
        <v>0</v>
      </c>
      <c r="K210" s="35">
        <f t="shared" ref="K210" si="34"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" thickBot="1" x14ac:dyDescent="0.35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" thickBot="1" x14ac:dyDescent="0.35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" thickBot="1" x14ac:dyDescent="0.35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" thickBot="1" x14ac:dyDescent="0.35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" thickBot="1" x14ac:dyDescent="0.35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" thickBot="1" x14ac:dyDescent="0.35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" thickBot="1" x14ac:dyDescent="0.35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1349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" thickBot="1" x14ac:dyDescent="0.35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" thickBot="1" x14ac:dyDescent="0.35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7" t="s">
        <v>1299</v>
      </c>
      <c r="I219" s="34">
        <f t="shared" si="28"/>
        <v>27</v>
      </c>
      <c r="J219" s="34">
        <f t="shared" si="22"/>
        <v>1</v>
      </c>
      <c r="K219" s="35">
        <f t="shared" si="23"/>
        <v>0.9642857142857143</v>
      </c>
      <c r="L219" s="86"/>
      <c r="M219" s="86"/>
      <c r="N219" s="86" t="s">
        <v>1338</v>
      </c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" thickBot="1" x14ac:dyDescent="0.35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" thickBot="1" x14ac:dyDescent="0.35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" thickBot="1" x14ac:dyDescent="0.35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" thickBot="1" x14ac:dyDescent="0.35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27</v>
      </c>
      <c r="J223" s="34">
        <f t="shared" si="22"/>
        <v>1</v>
      </c>
      <c r="K223" s="35">
        <f t="shared" si="23"/>
        <v>0.9642857142857143</v>
      </c>
      <c r="L223" s="86"/>
      <c r="M223" s="86"/>
      <c r="N223" s="86" t="s">
        <v>1338</v>
      </c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" thickBot="1" x14ac:dyDescent="0.35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" thickBot="1" x14ac:dyDescent="0.35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" thickBot="1" x14ac:dyDescent="0.35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" thickBot="1" x14ac:dyDescent="0.35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" thickBot="1" x14ac:dyDescent="0.35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" thickBot="1" x14ac:dyDescent="0.35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" thickBot="1" x14ac:dyDescent="0.35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" thickBot="1" x14ac:dyDescent="0.35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" thickBot="1" x14ac:dyDescent="0.35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" thickBot="1" x14ac:dyDescent="0.35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" thickBot="1" x14ac:dyDescent="0.35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" thickBot="1" x14ac:dyDescent="0.35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" thickBot="1" x14ac:dyDescent="0.35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" thickBot="1" x14ac:dyDescent="0.35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" thickBot="1" x14ac:dyDescent="0.35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" thickBot="1" x14ac:dyDescent="0.35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" thickBot="1" x14ac:dyDescent="0.35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" thickBot="1" x14ac:dyDescent="0.35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" thickBot="1" x14ac:dyDescent="0.35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" thickBot="1" x14ac:dyDescent="0.35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 t="s">
        <v>1338</v>
      </c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" thickBot="1" x14ac:dyDescent="0.35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" thickBot="1" x14ac:dyDescent="0.35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28</v>
      </c>
      <c r="J245" s="34">
        <f t="shared" si="22"/>
        <v>0</v>
      </c>
      <c r="K245" s="35">
        <f t="shared" si="23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" thickBot="1" x14ac:dyDescent="0.35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28</v>
      </c>
      <c r="J246" s="34">
        <f t="shared" ref="J246:J314" si="35">COUNTIF(L246:AM246,"APAGADO")</f>
        <v>0</v>
      </c>
      <c r="K246" s="35">
        <f t="shared" ref="K246:K314" si="36"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" thickBot="1" x14ac:dyDescent="0.35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1368</v>
      </c>
      <c r="I247" s="34">
        <f t="shared" si="28"/>
        <v>27</v>
      </c>
      <c r="J247" s="34">
        <f t="shared" si="35"/>
        <v>1</v>
      </c>
      <c r="K247" s="35">
        <f t="shared" si="36"/>
        <v>0.9642857142857143</v>
      </c>
      <c r="L247" s="86"/>
      <c r="M247" s="86"/>
      <c r="N247" s="86" t="s">
        <v>1338</v>
      </c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" thickBot="1" x14ac:dyDescent="0.35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1369</v>
      </c>
      <c r="I248" s="34">
        <f t="shared" si="28"/>
        <v>28</v>
      </c>
      <c r="J248" s="34">
        <f t="shared" si="35"/>
        <v>0</v>
      </c>
      <c r="K248" s="35">
        <f t="shared" si="3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" thickBot="1" x14ac:dyDescent="0.35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1370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" thickBot="1" x14ac:dyDescent="0.35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28</v>
      </c>
      <c r="J250" s="34">
        <f t="shared" si="35"/>
        <v>0</v>
      </c>
      <c r="K250" s="35">
        <f t="shared" si="36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" thickBot="1" x14ac:dyDescent="0.35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1371</v>
      </c>
      <c r="I251" s="34">
        <f t="shared" si="28"/>
        <v>28</v>
      </c>
      <c r="J251" s="34">
        <f t="shared" si="35"/>
        <v>0</v>
      </c>
      <c r="K251" s="35">
        <f t="shared" si="36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" thickBot="1" x14ac:dyDescent="0.35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1372</v>
      </c>
      <c r="I252" s="34">
        <f t="shared" si="28"/>
        <v>28</v>
      </c>
      <c r="J252" s="34">
        <f t="shared" si="35"/>
        <v>0</v>
      </c>
      <c r="K252" s="35">
        <f t="shared" si="36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" thickBot="1" x14ac:dyDescent="0.35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1373</v>
      </c>
      <c r="I253" s="34">
        <f t="shared" si="28"/>
        <v>27</v>
      </c>
      <c r="J253" s="34">
        <f t="shared" si="35"/>
        <v>1</v>
      </c>
      <c r="K253" s="35">
        <f t="shared" si="36"/>
        <v>0.9642857142857143</v>
      </c>
      <c r="L253" s="86"/>
      <c r="M253" s="86"/>
      <c r="N253" s="86" t="s">
        <v>1338</v>
      </c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" thickBot="1" x14ac:dyDescent="0.35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1374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" thickBot="1" x14ac:dyDescent="0.35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1375</v>
      </c>
      <c r="I255" s="34">
        <f t="shared" si="28"/>
        <v>28</v>
      </c>
      <c r="J255" s="34">
        <f t="shared" si="35"/>
        <v>0</v>
      </c>
      <c r="K255" s="35">
        <f t="shared" si="36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" thickBot="1" x14ac:dyDescent="0.35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28</v>
      </c>
      <c r="J256" s="34">
        <f t="shared" si="35"/>
        <v>0</v>
      </c>
      <c r="K256" s="35">
        <f t="shared" si="36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" thickBot="1" x14ac:dyDescent="0.35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28</v>
      </c>
      <c r="J257" s="34">
        <f t="shared" si="35"/>
        <v>0</v>
      </c>
      <c r="K257" s="35">
        <f t="shared" si="36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" thickBot="1" x14ac:dyDescent="0.35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" thickBot="1" x14ac:dyDescent="0.35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" thickBot="1" x14ac:dyDescent="0.35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" thickBot="1" x14ac:dyDescent="0.35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" thickBot="1" x14ac:dyDescent="0.35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" thickBot="1" x14ac:dyDescent="0.35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" thickBot="1" x14ac:dyDescent="0.35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" thickBot="1" x14ac:dyDescent="0.35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" thickBot="1" x14ac:dyDescent="0.35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" thickBot="1" x14ac:dyDescent="0.35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27</v>
      </c>
      <c r="J267" s="34">
        <f t="shared" si="35"/>
        <v>1</v>
      </c>
      <c r="K267" s="35">
        <f t="shared" si="36"/>
        <v>0.9642857142857143</v>
      </c>
      <c r="L267" s="86"/>
      <c r="M267" s="86"/>
      <c r="N267" s="86" t="s">
        <v>1338</v>
      </c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" thickBot="1" x14ac:dyDescent="0.35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28</v>
      </c>
      <c r="J268" s="34">
        <f t="shared" si="35"/>
        <v>0</v>
      </c>
      <c r="K268" s="35">
        <f t="shared" si="3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" thickBot="1" x14ac:dyDescent="0.35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28</v>
      </c>
      <c r="J269" s="34">
        <f t="shared" si="35"/>
        <v>0</v>
      </c>
      <c r="K269" s="35">
        <f t="shared" si="3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" thickBot="1" x14ac:dyDescent="0.35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28</v>
      </c>
      <c r="J270" s="34">
        <f t="shared" si="35"/>
        <v>0</v>
      </c>
      <c r="K270" s="35">
        <f t="shared" si="3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" thickBot="1" x14ac:dyDescent="0.35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28</v>
      </c>
      <c r="J271" s="34">
        <f t="shared" si="35"/>
        <v>0</v>
      </c>
      <c r="K271" s="35">
        <f t="shared" si="3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" thickBot="1" x14ac:dyDescent="0.35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" thickBot="1" x14ac:dyDescent="0.35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" thickBot="1" x14ac:dyDescent="0.35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" thickBot="1" x14ac:dyDescent="0.35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" thickBot="1" x14ac:dyDescent="0.35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" thickBot="1" x14ac:dyDescent="0.35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" thickBot="1" x14ac:dyDescent="0.35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" thickBot="1" x14ac:dyDescent="0.35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" thickBot="1" x14ac:dyDescent="0.35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" thickBot="1" x14ac:dyDescent="0.35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" thickBot="1" x14ac:dyDescent="0.35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" thickBot="1" x14ac:dyDescent="0.35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" thickBot="1" x14ac:dyDescent="0.35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" thickBot="1" x14ac:dyDescent="0.35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" thickBot="1" x14ac:dyDescent="0.35">
      <c r="A286" s="85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28</v>
      </c>
      <c r="J286" s="34">
        <f t="shared" ref="J286:J287" si="38">COUNTIF(L286:AM286,"APAGADO")</f>
        <v>0</v>
      </c>
      <c r="K286" s="35">
        <f t="shared" ref="K286:K287" si="39"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" thickBot="1" x14ac:dyDescent="0.35">
      <c r="A287" s="85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" thickBot="1" x14ac:dyDescent="0.35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28</v>
      </c>
      <c r="J288" s="34">
        <f t="shared" si="35"/>
        <v>0</v>
      </c>
      <c r="K288" s="35">
        <f t="shared" si="3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" thickBot="1" x14ac:dyDescent="0.35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" thickBot="1" x14ac:dyDescent="0.35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28</v>
      </c>
      <c r="J290" s="34">
        <f t="shared" si="35"/>
        <v>0</v>
      </c>
      <c r="K290" s="35">
        <f t="shared" si="3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" thickBot="1" x14ac:dyDescent="0.35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" thickBot="1" x14ac:dyDescent="0.35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" thickBot="1" x14ac:dyDescent="0.35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" thickBot="1" x14ac:dyDescent="0.35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" thickBot="1" x14ac:dyDescent="0.35">
      <c r="A295" t="s">
        <v>297</v>
      </c>
      <c r="B295" t="s">
        <v>1358</v>
      </c>
      <c r="C295" t="s">
        <v>1150</v>
      </c>
      <c r="D295" t="s">
        <v>1359</v>
      </c>
      <c r="E295" s="33" t="s">
        <v>15</v>
      </c>
      <c r="F295" s="33" t="s">
        <v>1144</v>
      </c>
      <c r="G295" s="33" t="s">
        <v>1361</v>
      </c>
      <c r="H295" s="33" t="s">
        <v>1360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" thickBot="1" x14ac:dyDescent="0.35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28</v>
      </c>
      <c r="J296" s="34">
        <f t="shared" si="35"/>
        <v>0</v>
      </c>
      <c r="K296" s="35">
        <f t="shared" si="3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" thickBot="1" x14ac:dyDescent="0.35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27</v>
      </c>
      <c r="J297" s="34">
        <f>COUNTIF(L297:AM297,"APAGADO")</f>
        <v>1</v>
      </c>
      <c r="K297" s="35">
        <f>(I297)/(J297+I297)</f>
        <v>0.9642857142857143</v>
      </c>
      <c r="L297" s="86"/>
      <c r="M297" s="86"/>
      <c r="N297" s="86" t="s">
        <v>1338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" thickBot="1" x14ac:dyDescent="0.35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" thickBot="1" x14ac:dyDescent="0.35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" thickBot="1" x14ac:dyDescent="0.35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" thickBot="1" x14ac:dyDescent="0.35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" thickBot="1" x14ac:dyDescent="0.35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28</v>
      </c>
      <c r="J302" s="34">
        <f t="shared" si="35"/>
        <v>0</v>
      </c>
      <c r="K302" s="35">
        <f t="shared" si="3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" thickBot="1" x14ac:dyDescent="0.35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28</v>
      </c>
      <c r="J303" s="34">
        <f t="shared" si="35"/>
        <v>0</v>
      </c>
      <c r="K303" s="35">
        <f t="shared" si="36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" thickBot="1" x14ac:dyDescent="0.35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28</v>
      </c>
      <c r="J304" s="34">
        <f t="shared" si="35"/>
        <v>0</v>
      </c>
      <c r="K304" s="35">
        <f t="shared" si="3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" thickBot="1" x14ac:dyDescent="0.35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28</v>
      </c>
      <c r="J305" s="34">
        <f t="shared" si="35"/>
        <v>0</v>
      </c>
      <c r="K305" s="35">
        <f t="shared" si="3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" thickBot="1" x14ac:dyDescent="0.35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" thickBot="1" x14ac:dyDescent="0.35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" thickBot="1" x14ac:dyDescent="0.35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" thickBot="1" x14ac:dyDescent="0.35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" thickBot="1" x14ac:dyDescent="0.35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" thickBot="1" x14ac:dyDescent="0.35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28</v>
      </c>
      <c r="J311" s="34">
        <f t="shared" si="35"/>
        <v>0</v>
      </c>
      <c r="K311" s="35">
        <f t="shared" si="3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" thickBot="1" x14ac:dyDescent="0.35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" thickBot="1" x14ac:dyDescent="0.35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1376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" thickBot="1" x14ac:dyDescent="0.35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" thickBot="1" x14ac:dyDescent="0.35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" thickBot="1" x14ac:dyDescent="0.35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" thickBot="1" x14ac:dyDescent="0.35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28</v>
      </c>
      <c r="J317" s="34">
        <f t="shared" si="40"/>
        <v>0</v>
      </c>
      <c r="K317" s="35">
        <f t="shared" si="41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" thickBot="1" x14ac:dyDescent="0.35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28</v>
      </c>
      <c r="J318" s="34">
        <f t="shared" si="40"/>
        <v>0</v>
      </c>
      <c r="K318" s="35">
        <f t="shared" si="41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" thickBot="1" x14ac:dyDescent="0.35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28</v>
      </c>
      <c r="J319" s="34">
        <f t="shared" si="40"/>
        <v>0</v>
      </c>
      <c r="K319" s="35">
        <f t="shared" si="41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" thickBot="1" x14ac:dyDescent="0.35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28</v>
      </c>
      <c r="J320" s="34">
        <f t="shared" si="40"/>
        <v>0</v>
      </c>
      <c r="K320" s="35">
        <f t="shared" si="41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" thickBot="1" x14ac:dyDescent="0.35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" thickBot="1" x14ac:dyDescent="0.35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" thickBot="1" x14ac:dyDescent="0.35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" thickBot="1" x14ac:dyDescent="0.35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" thickBot="1" x14ac:dyDescent="0.35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28</v>
      </c>
      <c r="J325" s="34">
        <f t="shared" si="40"/>
        <v>0</v>
      </c>
      <c r="K325" s="35">
        <f t="shared" si="4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" thickBot="1" x14ac:dyDescent="0.35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1350</v>
      </c>
      <c r="H326" s="33" t="s">
        <v>870</v>
      </c>
      <c r="I326" s="34">
        <f t="shared" si="37"/>
        <v>28</v>
      </c>
      <c r="J326" s="34">
        <f t="shared" si="40"/>
        <v>0</v>
      </c>
      <c r="K326" s="35">
        <f t="shared" si="4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" thickBot="1" x14ac:dyDescent="0.35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" thickBot="1" x14ac:dyDescent="0.35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" thickBot="1" x14ac:dyDescent="0.35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" thickBot="1" x14ac:dyDescent="0.35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1364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6.95" customHeight="1" thickBot="1" x14ac:dyDescent="0.35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28</v>
      </c>
      <c r="J331" s="34">
        <f t="shared" si="40"/>
        <v>0</v>
      </c>
      <c r="K331" s="35">
        <f t="shared" si="4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" thickBot="1" x14ac:dyDescent="0.35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28</v>
      </c>
      <c r="J332" s="34">
        <f t="shared" si="40"/>
        <v>0</v>
      </c>
      <c r="K332" s="35">
        <f t="shared" si="4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" thickBot="1" x14ac:dyDescent="0.35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28</v>
      </c>
      <c r="J333" s="34">
        <f>COUNTIF(L333:AM333,"APAGADO")</f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" thickBot="1" x14ac:dyDescent="0.35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28</v>
      </c>
      <c r="J334" s="34">
        <f>COUNTIF(L334:AM334,"APAGADO")</f>
        <v>0</v>
      </c>
      <c r="K334" s="35">
        <f>(I334)/(J334+I334)</f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" thickBot="1" x14ac:dyDescent="0.35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" thickBot="1" x14ac:dyDescent="0.35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" thickBot="1" x14ac:dyDescent="0.35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28</v>
      </c>
      <c r="J337" s="34">
        <f t="shared" si="40"/>
        <v>0</v>
      </c>
      <c r="K337" s="35">
        <f t="shared" si="4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" thickBot="1" x14ac:dyDescent="0.35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28</v>
      </c>
      <c r="J338" s="34">
        <f t="shared" si="40"/>
        <v>0</v>
      </c>
      <c r="K338" s="35">
        <f t="shared" si="4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" thickBot="1" x14ac:dyDescent="0.35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28</v>
      </c>
      <c r="J339" s="34">
        <f t="shared" si="40"/>
        <v>0</v>
      </c>
      <c r="K339" s="35">
        <f t="shared" si="4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" thickBot="1" x14ac:dyDescent="0.35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" thickBot="1" x14ac:dyDescent="0.35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" thickBot="1" x14ac:dyDescent="0.35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" thickBot="1" x14ac:dyDescent="0.35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" thickBot="1" x14ac:dyDescent="0.35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" thickBot="1" x14ac:dyDescent="0.35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" thickBot="1" x14ac:dyDescent="0.35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" thickBot="1" x14ac:dyDescent="0.35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" thickBot="1" x14ac:dyDescent="0.35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" thickBot="1" x14ac:dyDescent="0.35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28</v>
      </c>
      <c r="J349" s="34">
        <f t="shared" si="40"/>
        <v>0</v>
      </c>
      <c r="K349" s="35">
        <f t="shared" si="4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" thickBot="1" x14ac:dyDescent="0.35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27</v>
      </c>
      <c r="J350" s="34">
        <f t="shared" si="40"/>
        <v>1</v>
      </c>
      <c r="K350" s="35">
        <f t="shared" si="41"/>
        <v>0.9642857142857143</v>
      </c>
      <c r="L350" s="86"/>
      <c r="M350" s="86"/>
      <c r="N350" s="86" t="s">
        <v>1338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" thickBot="1" x14ac:dyDescent="0.35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" thickBot="1" x14ac:dyDescent="0.35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" thickBot="1" x14ac:dyDescent="0.35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" thickBot="1" x14ac:dyDescent="0.35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28</v>
      </c>
      <c r="J354" s="34">
        <f t="shared" si="40"/>
        <v>0</v>
      </c>
      <c r="K354" s="35">
        <f t="shared" si="4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" thickBot="1" x14ac:dyDescent="0.35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28</v>
      </c>
      <c r="J355" s="34">
        <f t="shared" si="40"/>
        <v>0</v>
      </c>
      <c r="K355" s="35">
        <f t="shared" si="4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" thickBot="1" x14ac:dyDescent="0.35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28</v>
      </c>
      <c r="J356" s="34">
        <f t="shared" si="40"/>
        <v>0</v>
      </c>
      <c r="K356" s="35">
        <f t="shared" si="41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" thickBot="1" x14ac:dyDescent="0.35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1351</v>
      </c>
      <c r="H357" s="33" t="s">
        <v>905</v>
      </c>
      <c r="I357" s="34">
        <f t="shared" si="42"/>
        <v>28</v>
      </c>
      <c r="J357" s="34">
        <f t="shared" si="40"/>
        <v>0</v>
      </c>
      <c r="K357" s="35">
        <f t="shared" si="4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" thickBot="1" x14ac:dyDescent="0.35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1351</v>
      </c>
      <c r="H358" s="33" t="s">
        <v>897</v>
      </c>
      <c r="I358" s="34">
        <f t="shared" si="42"/>
        <v>28</v>
      </c>
      <c r="J358" s="34">
        <f t="shared" si="40"/>
        <v>0</v>
      </c>
      <c r="K358" s="35">
        <f t="shared" si="41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" thickBot="1" x14ac:dyDescent="0.35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" thickBot="1" x14ac:dyDescent="0.35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28</v>
      </c>
      <c r="J360" s="34">
        <f t="shared" si="40"/>
        <v>0</v>
      </c>
      <c r="K360" s="35">
        <f t="shared" si="4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" thickBot="1" x14ac:dyDescent="0.35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" thickBot="1" x14ac:dyDescent="0.35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" thickBot="1" x14ac:dyDescent="0.35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" thickBot="1" x14ac:dyDescent="0.35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" thickBot="1" x14ac:dyDescent="0.35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1352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" thickBot="1" x14ac:dyDescent="0.35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" thickBot="1" x14ac:dyDescent="0.35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" thickBot="1" x14ac:dyDescent="0.35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1377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" thickBot="1" x14ac:dyDescent="0.35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1378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" thickBot="1" x14ac:dyDescent="0.35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" thickBot="1" x14ac:dyDescent="0.35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27</v>
      </c>
      <c r="J371" s="34">
        <f t="shared" si="40"/>
        <v>1</v>
      </c>
      <c r="K371" s="35">
        <f t="shared" si="41"/>
        <v>0.9642857142857143</v>
      </c>
      <c r="L371" s="86"/>
      <c r="M371" s="86"/>
      <c r="N371" s="86" t="s">
        <v>1338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" thickBot="1" x14ac:dyDescent="0.35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28</v>
      </c>
      <c r="J372" s="34">
        <f t="shared" si="40"/>
        <v>0</v>
      </c>
      <c r="K372" s="35">
        <f t="shared" si="4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" thickBot="1" x14ac:dyDescent="0.35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28</v>
      </c>
      <c r="J373" s="34">
        <f t="shared" si="40"/>
        <v>0</v>
      </c>
      <c r="K373" s="35">
        <f t="shared" si="4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" thickBot="1" x14ac:dyDescent="0.35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27</v>
      </c>
      <c r="J374" s="34">
        <f t="shared" si="40"/>
        <v>1</v>
      </c>
      <c r="K374" s="35">
        <f t="shared" si="41"/>
        <v>0.9642857142857143</v>
      </c>
      <c r="L374" s="86"/>
      <c r="M374" s="86"/>
      <c r="N374" s="86" t="s">
        <v>1338</v>
      </c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" thickBot="1" x14ac:dyDescent="0.35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27</v>
      </c>
      <c r="J375" s="34">
        <f t="shared" si="40"/>
        <v>1</v>
      </c>
      <c r="K375" s="35">
        <f t="shared" si="41"/>
        <v>0.9642857142857143</v>
      </c>
      <c r="L375" s="86"/>
      <c r="M375" s="86"/>
      <c r="N375" s="86" t="s">
        <v>1338</v>
      </c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" thickBot="1" x14ac:dyDescent="0.35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" thickBot="1" x14ac:dyDescent="0.35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28</v>
      </c>
      <c r="J377" s="34">
        <f>COUNTIF(L377:AM377,"APAGADO")</f>
        <v>0</v>
      </c>
      <c r="K377" s="35">
        <f>(I377)/(J377+I377)</f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" thickBot="1" x14ac:dyDescent="0.35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28</v>
      </c>
      <c r="J378" s="34">
        <f>COUNTIF(L378:AM378,"APAGADO")</f>
        <v>0</v>
      </c>
      <c r="K378" s="35">
        <f>(I378)/(J378+I378)</f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" thickBot="1" x14ac:dyDescent="0.35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28</v>
      </c>
      <c r="J379" s="34">
        <f t="shared" si="40"/>
        <v>0</v>
      </c>
      <c r="K379" s="35">
        <f t="shared" si="4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" thickBot="1" x14ac:dyDescent="0.35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28</v>
      </c>
      <c r="J380" s="34">
        <f t="shared" si="40"/>
        <v>0</v>
      </c>
      <c r="K380" s="35">
        <f t="shared" si="4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" thickBot="1" x14ac:dyDescent="0.35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28</v>
      </c>
      <c r="J381" s="34">
        <f>COUNTIF(L381:AM381,"APAGADO")</f>
        <v>0</v>
      </c>
      <c r="K381" s="35">
        <f>(I381)/(J381+I381)</f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" thickBot="1" x14ac:dyDescent="0.35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28</v>
      </c>
      <c r="J382" s="34">
        <f>COUNTIF(L382:AM382,"APAGADO")</f>
        <v>0</v>
      </c>
      <c r="K382" s="35">
        <f>(I382)/(J382+I382)</f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" thickBot="1" x14ac:dyDescent="0.35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28</v>
      </c>
      <c r="J383" s="34">
        <f t="shared" ref="J383" si="43">COUNTIF(L383:AM383,"APAGADO")</f>
        <v>0</v>
      </c>
      <c r="K383" s="35">
        <f t="shared" ref="K383" si="44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" thickBot="1" x14ac:dyDescent="0.35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" thickBot="1" x14ac:dyDescent="0.35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" thickBot="1" x14ac:dyDescent="0.35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" thickBot="1" x14ac:dyDescent="0.35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" thickBot="1" x14ac:dyDescent="0.35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" thickBot="1" x14ac:dyDescent="0.35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" thickBot="1" x14ac:dyDescent="0.35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28</v>
      </c>
      <c r="J390" s="34">
        <f t="shared" si="40"/>
        <v>0</v>
      </c>
      <c r="K390" s="35">
        <f t="shared" si="41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" thickBot="1" x14ac:dyDescent="0.35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" thickBot="1" x14ac:dyDescent="0.35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28</v>
      </c>
      <c r="J392" s="34">
        <f t="shared" si="45"/>
        <v>0</v>
      </c>
      <c r="K392" s="35">
        <f t="shared" si="46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" thickBot="1" x14ac:dyDescent="0.35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" thickBot="1" x14ac:dyDescent="0.35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" thickBot="1" x14ac:dyDescent="0.35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1353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" thickBot="1" x14ac:dyDescent="0.35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" thickBot="1" x14ac:dyDescent="0.35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" thickBot="1" x14ac:dyDescent="0.35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1354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" thickBot="1" x14ac:dyDescent="0.35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1350</v>
      </c>
      <c r="H399" s="33" t="s">
        <v>932</v>
      </c>
      <c r="I399" s="34">
        <f t="shared" si="42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" thickBot="1" x14ac:dyDescent="0.35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1355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" thickBot="1" x14ac:dyDescent="0.35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1356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" thickBot="1" x14ac:dyDescent="0.35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" thickBot="1" x14ac:dyDescent="0.35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" thickBot="1" x14ac:dyDescent="0.35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" thickBot="1" x14ac:dyDescent="0.35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" thickBot="1" x14ac:dyDescent="0.35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28</v>
      </c>
      <c r="J406" s="34">
        <f t="shared" si="45"/>
        <v>0</v>
      </c>
      <c r="K406" s="35">
        <f t="shared" si="46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" thickBot="1" x14ac:dyDescent="0.35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28</v>
      </c>
      <c r="J407" s="34">
        <f t="shared" si="45"/>
        <v>0</v>
      </c>
      <c r="K407" s="35">
        <f t="shared" si="46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8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" thickBot="1" x14ac:dyDescent="0.35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" thickBot="1" x14ac:dyDescent="0.35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" thickBot="1" x14ac:dyDescent="0.35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" thickBot="1" x14ac:dyDescent="0.35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" thickBot="1" x14ac:dyDescent="0.35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" thickBot="1" x14ac:dyDescent="0.35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" thickBot="1" x14ac:dyDescent="0.35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" thickBot="1" x14ac:dyDescent="0.35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28</v>
      </c>
      <c r="J415" s="34">
        <f t="shared" si="45"/>
        <v>0</v>
      </c>
      <c r="K415" s="35">
        <f t="shared" si="46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" thickBot="1" x14ac:dyDescent="0.35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28</v>
      </c>
      <c r="J416" s="34">
        <f t="shared" si="45"/>
        <v>0</v>
      </c>
      <c r="K416" s="35">
        <f t="shared" si="46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" thickBot="1" x14ac:dyDescent="0.35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" thickBot="1" x14ac:dyDescent="0.35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28</v>
      </c>
      <c r="J418" s="34">
        <f t="shared" si="45"/>
        <v>0</v>
      </c>
      <c r="K418" s="35">
        <f t="shared" si="46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" thickBot="1" x14ac:dyDescent="0.35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" thickBot="1" x14ac:dyDescent="0.35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27</v>
      </c>
      <c r="J420" s="34">
        <f t="shared" si="45"/>
        <v>1</v>
      </c>
      <c r="K420" s="35">
        <f t="shared" si="46"/>
        <v>0.9642857142857143</v>
      </c>
      <c r="L420" s="86"/>
      <c r="M420" s="86"/>
      <c r="N420" s="86" t="s">
        <v>1338</v>
      </c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" thickBot="1" x14ac:dyDescent="0.35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" thickBot="1" x14ac:dyDescent="0.35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1357</v>
      </c>
      <c r="H422" s="33" t="s">
        <v>951</v>
      </c>
      <c r="I422" s="34">
        <f t="shared" si="47"/>
        <v>28</v>
      </c>
      <c r="J422" s="34">
        <f t="shared" si="45"/>
        <v>0</v>
      </c>
      <c r="K422" s="35">
        <f t="shared" si="4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" thickBot="1" x14ac:dyDescent="0.35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27</v>
      </c>
      <c r="J423" s="34">
        <f t="shared" si="45"/>
        <v>1</v>
      </c>
      <c r="K423" s="35">
        <f t="shared" si="46"/>
        <v>0.9642857142857143</v>
      </c>
      <c r="L423" s="86"/>
      <c r="M423" s="86"/>
      <c r="N423" s="86" t="s">
        <v>1338</v>
      </c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" thickBot="1" x14ac:dyDescent="0.35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" thickBot="1" x14ac:dyDescent="0.35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" thickBot="1" x14ac:dyDescent="0.35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" thickBot="1" x14ac:dyDescent="0.35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" thickBot="1" x14ac:dyDescent="0.35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28</v>
      </c>
      <c r="J428" s="34">
        <f t="shared" si="45"/>
        <v>0</v>
      </c>
      <c r="K428" s="35">
        <f t="shared" si="46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" thickBot="1" x14ac:dyDescent="0.35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28</v>
      </c>
      <c r="J429" s="34">
        <f t="shared" si="45"/>
        <v>0</v>
      </c>
      <c r="K429" s="35">
        <f t="shared" si="46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" thickBot="1" x14ac:dyDescent="0.35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28</v>
      </c>
      <c r="J430" s="34">
        <f t="shared" si="45"/>
        <v>0</v>
      </c>
      <c r="K430" s="35">
        <f t="shared" si="46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" thickBot="1" x14ac:dyDescent="0.35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" thickBot="1" x14ac:dyDescent="0.35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" thickBot="1" x14ac:dyDescent="0.35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28</v>
      </c>
      <c r="J433" s="34">
        <f t="shared" si="45"/>
        <v>0</v>
      </c>
      <c r="K433" s="35">
        <f t="shared" si="46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" thickBot="1" x14ac:dyDescent="0.35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28</v>
      </c>
      <c r="J434" s="34">
        <f t="shared" si="45"/>
        <v>0</v>
      </c>
      <c r="K434" s="35">
        <f t="shared" si="46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" thickBot="1" x14ac:dyDescent="0.35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28</v>
      </c>
      <c r="J435" s="34">
        <f t="shared" si="45"/>
        <v>0</v>
      </c>
      <c r="K435" s="35">
        <f t="shared" si="46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" thickBot="1" x14ac:dyDescent="0.35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28</v>
      </c>
      <c r="J436" s="34">
        <f t="shared" si="45"/>
        <v>0</v>
      </c>
      <c r="K436" s="35">
        <f t="shared" si="4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" thickBot="1" x14ac:dyDescent="0.35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28</v>
      </c>
      <c r="J437" s="34">
        <f t="shared" si="45"/>
        <v>0</v>
      </c>
      <c r="K437" s="35">
        <f t="shared" si="4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" thickBot="1" x14ac:dyDescent="0.35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28</v>
      </c>
      <c r="J438" s="34">
        <f>COUNTIF(L438:AM438,"APAGADO")</f>
        <v>0</v>
      </c>
      <c r="K438" s="35">
        <f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" thickBot="1" x14ac:dyDescent="0.35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28</v>
      </c>
      <c r="J439" s="34">
        <f t="shared" si="45"/>
        <v>0</v>
      </c>
      <c r="K439" s="35">
        <f t="shared" si="4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" thickBot="1" x14ac:dyDescent="0.35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28</v>
      </c>
      <c r="J440" s="34">
        <f t="shared" si="45"/>
        <v>0</v>
      </c>
      <c r="K440" s="35">
        <f t="shared" si="46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" thickBot="1" x14ac:dyDescent="0.35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28</v>
      </c>
      <c r="J441" s="34">
        <f t="shared" si="45"/>
        <v>0</v>
      </c>
      <c r="K441" s="35">
        <f t="shared" si="4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" thickBot="1" x14ac:dyDescent="0.35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28</v>
      </c>
      <c r="J442" s="34">
        <f t="shared" si="45"/>
        <v>0</v>
      </c>
      <c r="K442" s="35">
        <f t="shared" si="4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" thickBot="1" x14ac:dyDescent="0.35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28</v>
      </c>
      <c r="J443" s="34">
        <f>COUNTIF(L443:AM443,"APAGADO")</f>
        <v>0</v>
      </c>
      <c r="K443" s="35">
        <f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" thickBot="1" x14ac:dyDescent="0.35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" thickBot="1" x14ac:dyDescent="0.35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" thickBot="1" x14ac:dyDescent="0.35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" thickBot="1" x14ac:dyDescent="0.35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" thickBot="1" x14ac:dyDescent="0.35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" thickBot="1" x14ac:dyDescent="0.35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" thickBot="1" x14ac:dyDescent="0.35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" thickBot="1" x14ac:dyDescent="0.35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" thickBot="1" x14ac:dyDescent="0.35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idden="1" x14ac:dyDescent="0.3">
      <c r="B453"/>
      <c r="C453"/>
      <c r="D453" s="84"/>
      <c r="E453" s="33"/>
      <c r="F453" s="33"/>
      <c r="G453" s="33"/>
      <c r="H453" s="33"/>
      <c r="K453" s="15"/>
      <c r="L453" s="88"/>
      <c r="M453" s="88"/>
      <c r="N453" s="86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x14ac:dyDescent="0.3">
      <c r="C454"/>
      <c r="D454" s="84"/>
      <c r="E454" s="33"/>
      <c r="F454" s="33"/>
      <c r="G454" s="33"/>
      <c r="H454" s="33"/>
      <c r="K454" s="15"/>
      <c r="L454" s="88"/>
      <c r="M454" s="88"/>
      <c r="N454" s="86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x14ac:dyDescent="0.3">
      <c r="E455" s="33"/>
      <c r="F455" s="33"/>
      <c r="G455" s="33"/>
      <c r="H455" s="33"/>
      <c r="K455" s="15"/>
      <c r="L455" s="88"/>
      <c r="M455" s="88"/>
      <c r="N455" s="86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x14ac:dyDescent="0.3">
      <c r="C456"/>
      <c r="E456" s="33"/>
      <c r="F456" s="33"/>
      <c r="G456" s="33"/>
      <c r="K456" s="15"/>
      <c r="L456" s="88"/>
      <c r="M456" s="88"/>
      <c r="N456" s="86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x14ac:dyDescent="0.3">
      <c r="E457" s="33"/>
      <c r="F457" s="33"/>
      <c r="G457" s="33"/>
      <c r="H457" s="33"/>
      <c r="K457" s="15"/>
      <c r="L457" s="19"/>
      <c r="M457" s="19"/>
      <c r="N457" s="86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3">
      <c r="E458" s="33"/>
      <c r="F458" s="33"/>
      <c r="G458" s="33"/>
      <c r="H458" s="33"/>
      <c r="K458" s="15"/>
      <c r="L458" s="19"/>
      <c r="M458" s="19"/>
      <c r="N458" s="86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3">
      <c r="E459" s="33"/>
      <c r="F459" s="33"/>
      <c r="G459" s="33"/>
      <c r="H459" s="33"/>
      <c r="K459" s="15"/>
      <c r="L459" s="19"/>
      <c r="M459" s="19"/>
      <c r="N459" s="86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3">
      <c r="E460" s="33"/>
      <c r="F460" s="33"/>
      <c r="G460" s="33"/>
      <c r="H460" s="33"/>
      <c r="K460" s="15"/>
      <c r="L460" s="19"/>
      <c r="M460" s="19"/>
      <c r="N460" s="86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3">
      <c r="E461" s="33"/>
      <c r="F461" s="33"/>
      <c r="G461" s="33"/>
      <c r="H461" s="33"/>
      <c r="K461" s="15"/>
      <c r="L461" s="19"/>
      <c r="M461" s="19"/>
      <c r="N461" s="86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3">
      <c r="E462" s="33"/>
      <c r="F462" s="33"/>
      <c r="G462" s="33"/>
      <c r="H462" s="33"/>
      <c r="K462" s="15"/>
      <c r="L462" s="19"/>
      <c r="M462" s="19"/>
      <c r="N462" s="86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3">
      <c r="E463" s="33"/>
      <c r="F463" s="33"/>
      <c r="G463" s="33"/>
      <c r="H463" s="33"/>
      <c r="K463" s="15"/>
      <c r="L463" s="19"/>
      <c r="M463" s="19"/>
      <c r="N463" s="86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3">
      <c r="E464" s="33"/>
      <c r="F464" s="33"/>
      <c r="G464" s="33"/>
      <c r="H464" s="33"/>
      <c r="K464" s="15"/>
      <c r="L464" s="19"/>
      <c r="M464" s="19"/>
      <c r="N464" s="86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3">
      <c r="E465" s="33"/>
      <c r="F465" s="33"/>
      <c r="G465" s="33"/>
      <c r="H465" s="33"/>
      <c r="K465" s="15"/>
      <c r="L465" s="19"/>
      <c r="M465" s="19"/>
      <c r="N465" s="86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3">
      <c r="E466" s="33"/>
      <c r="F466" s="33"/>
      <c r="G466" s="33"/>
      <c r="H466" s="33"/>
      <c r="K466" s="15"/>
      <c r="L466" s="19"/>
      <c r="M466" s="19"/>
      <c r="N466" s="86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3">
      <c r="E467" s="33"/>
      <c r="F467" s="33"/>
      <c r="G467" s="33"/>
      <c r="H467" s="33"/>
      <c r="K467" s="15"/>
      <c r="L467" s="19"/>
      <c r="M467" s="19"/>
      <c r="N467" s="86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3">
      <c r="E468" s="33"/>
      <c r="F468" s="33"/>
      <c r="G468" s="33"/>
      <c r="H468" s="33"/>
      <c r="K468" s="15"/>
      <c r="L468" s="19"/>
      <c r="M468" s="19"/>
      <c r="N468" s="86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3">
      <c r="E469" s="33"/>
      <c r="F469" s="33"/>
      <c r="G469" s="33"/>
      <c r="H469" s="33"/>
      <c r="K469" s="15"/>
      <c r="L469" s="19"/>
      <c r="M469" s="19"/>
      <c r="N469" s="86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3">
      <c r="E470" s="33"/>
      <c r="F470" s="33"/>
      <c r="G470" s="33"/>
      <c r="H470" s="33"/>
      <c r="K470" s="15"/>
      <c r="L470" s="19"/>
      <c r="M470" s="19"/>
      <c r="N470" s="86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3">
      <c r="E471" s="33"/>
      <c r="F471" s="33"/>
      <c r="G471" s="33"/>
      <c r="H471" s="33"/>
      <c r="K471" s="15"/>
      <c r="L471" s="19"/>
      <c r="M471" s="19"/>
      <c r="N471" s="86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3">
      <c r="E472" s="33"/>
      <c r="F472" s="33"/>
      <c r="G472" s="33"/>
      <c r="H472" s="33"/>
      <c r="K472" s="15"/>
      <c r="L472" s="19"/>
      <c r="M472" s="19"/>
      <c r="N472" s="86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3">
      <c r="E473" s="33"/>
      <c r="F473" s="33"/>
      <c r="G473" s="33"/>
      <c r="H473" s="33"/>
      <c r="K473" s="15"/>
      <c r="L473" s="19"/>
      <c r="M473" s="19"/>
      <c r="N473" s="86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3">
      <c r="E474" s="33"/>
      <c r="F474" s="33"/>
      <c r="G474" s="33"/>
      <c r="H474" s="33"/>
      <c r="K474" s="15"/>
      <c r="L474" s="19"/>
      <c r="M474" s="19"/>
      <c r="N474" s="86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3">
      <c r="E475" s="33"/>
      <c r="F475" s="33"/>
      <c r="G475" s="33"/>
      <c r="H475" s="33"/>
      <c r="K475" s="15"/>
      <c r="L475" s="19"/>
      <c r="M475" s="19"/>
      <c r="N475" s="86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3">
      <c r="E476" s="33"/>
      <c r="F476" s="33"/>
      <c r="G476" s="33"/>
      <c r="H476" s="33"/>
      <c r="K476" s="15"/>
      <c r="L476" s="19"/>
      <c r="M476" s="19"/>
      <c r="N476" s="86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3">
      <c r="E477" s="33"/>
      <c r="F477" s="33"/>
      <c r="G477" s="33"/>
      <c r="H477" s="33"/>
      <c r="K477" s="15"/>
      <c r="L477" s="19"/>
      <c r="M477" s="19"/>
      <c r="N477" s="86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3">
      <c r="E478" s="33"/>
      <c r="F478" s="33"/>
      <c r="G478" s="33"/>
      <c r="H478" s="33"/>
      <c r="K478" s="15"/>
      <c r="L478" s="19"/>
      <c r="M478" s="19"/>
      <c r="N478" s="86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3">
      <c r="E479" s="33"/>
      <c r="F479" s="33"/>
      <c r="G479" s="33"/>
      <c r="H479" s="33"/>
      <c r="K479" s="15"/>
      <c r="L479" s="19"/>
      <c r="M479" s="19"/>
      <c r="N479" s="86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3">
      <c r="E480" s="33"/>
      <c r="F480" s="33"/>
      <c r="G480" s="33"/>
      <c r="H480" s="33"/>
      <c r="K480" s="15"/>
      <c r="L480" s="19"/>
      <c r="M480" s="19"/>
      <c r="N480" s="86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3">
      <c r="E481" s="33"/>
      <c r="F481" s="33"/>
      <c r="G481" s="33"/>
      <c r="H481" s="33"/>
      <c r="K481" s="15"/>
      <c r="L481" s="19"/>
      <c r="M481" s="19"/>
      <c r="N481" s="86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3">
      <c r="E482" s="33"/>
      <c r="F482" s="33"/>
      <c r="G482" s="33"/>
      <c r="H482" s="33"/>
      <c r="K482" s="15"/>
      <c r="L482" s="19"/>
      <c r="M482" s="19"/>
      <c r="N482" s="86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3">
      <c r="E483" s="33"/>
      <c r="F483" s="33"/>
      <c r="G483" s="33"/>
      <c r="H483" s="33"/>
      <c r="K483" s="15"/>
      <c r="L483" s="19"/>
      <c r="M483" s="19"/>
      <c r="N483" s="86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3">
      <c r="E484" s="33"/>
      <c r="F484" s="33"/>
      <c r="G484" s="33"/>
      <c r="H484" s="33"/>
      <c r="K484" s="15"/>
      <c r="L484" s="19"/>
      <c r="M484" s="19"/>
      <c r="N484" s="86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3">
      <c r="E485" s="33"/>
      <c r="F485" s="33"/>
      <c r="G485" s="33"/>
      <c r="H485" s="33"/>
      <c r="K485" s="15"/>
      <c r="L485" s="19"/>
      <c r="M485" s="19"/>
      <c r="N485" s="86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3">
      <c r="E486" s="33"/>
      <c r="F486" s="33"/>
      <c r="G486" s="33"/>
      <c r="H486" s="33"/>
      <c r="K486" s="15"/>
      <c r="L486" s="19"/>
      <c r="M486" s="19"/>
      <c r="N486" s="86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3">
      <c r="E487" s="33"/>
      <c r="F487" s="33"/>
      <c r="G487" s="33"/>
      <c r="H487" s="33"/>
      <c r="K487" s="15"/>
      <c r="L487" s="19"/>
      <c r="M487" s="19"/>
      <c r="N487" s="86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3">
      <c r="E488" s="33"/>
      <c r="F488" s="33"/>
      <c r="G488" s="33"/>
      <c r="H488" s="33"/>
      <c r="K488" s="15"/>
      <c r="L488" s="19"/>
      <c r="M488" s="19"/>
      <c r="N488" s="86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3">
      <c r="E489" s="33"/>
      <c r="F489" s="33"/>
      <c r="G489" s="33"/>
      <c r="H489" s="33"/>
      <c r="K489" s="15"/>
      <c r="L489" s="19"/>
      <c r="M489" s="19"/>
      <c r="N489" s="86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3">
      <c r="E490" s="33"/>
      <c r="F490" s="33"/>
      <c r="G490" s="33"/>
      <c r="H490" s="33"/>
      <c r="K490" s="15"/>
      <c r="L490" s="19"/>
      <c r="M490" s="19"/>
      <c r="N490" s="86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3">
      <c r="E491" s="33"/>
      <c r="F491" s="33"/>
      <c r="G491" s="33"/>
      <c r="H491" s="33"/>
      <c r="K491" s="15"/>
      <c r="L491" s="19"/>
      <c r="M491" s="19"/>
      <c r="N491" s="86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3">
      <c r="E492" s="33"/>
      <c r="F492" s="33"/>
      <c r="G492" s="33"/>
      <c r="H492" s="33"/>
      <c r="K492" s="15"/>
      <c r="L492" s="19"/>
      <c r="M492" s="19"/>
      <c r="N492" s="86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3">
      <c r="E493" s="33"/>
      <c r="F493" s="33"/>
      <c r="G493" s="33"/>
      <c r="H493" s="33"/>
      <c r="K493" s="15"/>
      <c r="L493" s="19"/>
      <c r="M493" s="19"/>
      <c r="N493" s="86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3">
      <c r="E494" s="33"/>
      <c r="F494" s="33"/>
      <c r="G494" s="33"/>
      <c r="H494" s="33"/>
      <c r="K494" s="15"/>
      <c r="L494" s="19"/>
      <c r="M494" s="19"/>
      <c r="N494" s="86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3">
      <c r="E495" s="33"/>
      <c r="F495" s="33"/>
      <c r="G495" s="33"/>
      <c r="H495" s="33"/>
      <c r="K495" s="15"/>
      <c r="L495" s="19"/>
      <c r="M495" s="19"/>
      <c r="N495" s="86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3">
      <c r="E496" s="33"/>
      <c r="F496" s="33"/>
      <c r="G496" s="33"/>
      <c r="H496" s="33"/>
      <c r="K496" s="15"/>
      <c r="L496" s="19"/>
      <c r="M496" s="19"/>
      <c r="N496" s="86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3">
      <c r="E497" s="33"/>
      <c r="F497" s="33"/>
      <c r="G497" s="33"/>
      <c r="H497" s="33"/>
      <c r="K497" s="15"/>
      <c r="L497" s="19"/>
      <c r="M497" s="19"/>
      <c r="N497" s="86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3">
      <c r="E498" s="33"/>
      <c r="F498" s="33"/>
      <c r="G498" s="33"/>
      <c r="H498" s="33"/>
      <c r="K498" s="15"/>
      <c r="L498" s="19"/>
      <c r="M498" s="19"/>
      <c r="N498" s="86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3">
      <c r="E499" s="33"/>
      <c r="F499" s="33"/>
      <c r="G499" s="33"/>
      <c r="H499" s="33"/>
      <c r="K499" s="15"/>
      <c r="L499" s="19"/>
      <c r="M499" s="19"/>
      <c r="N499" s="86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3">
      <c r="E500" s="33"/>
      <c r="F500" s="33"/>
      <c r="G500" s="33"/>
      <c r="H500" s="33"/>
      <c r="K500" s="15"/>
      <c r="L500" s="19"/>
      <c r="M500" s="19"/>
      <c r="N500" s="86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3">
      <c r="E501" s="33"/>
      <c r="F501" s="33"/>
      <c r="G501" s="33"/>
      <c r="H501" s="33"/>
      <c r="K501" s="15"/>
      <c r="L501" s="19"/>
      <c r="M501" s="19"/>
      <c r="N501" s="86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3">
      <c r="E502" s="33"/>
      <c r="F502" s="33"/>
      <c r="G502" s="33"/>
      <c r="H502" s="33"/>
      <c r="K502" s="15"/>
      <c r="L502" s="19"/>
      <c r="M502" s="19"/>
      <c r="N502" s="86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3">
      <c r="E503" s="33"/>
      <c r="F503" s="33"/>
      <c r="G503" s="33"/>
      <c r="H503" s="33"/>
      <c r="K503" s="15"/>
      <c r="L503" s="19"/>
      <c r="M503" s="19"/>
      <c r="N503" s="86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3">
      <c r="E504" s="33"/>
      <c r="F504" s="33"/>
      <c r="G504" s="33"/>
      <c r="H504" s="33"/>
      <c r="K504" s="15"/>
      <c r="L504" s="19"/>
      <c r="M504" s="19"/>
      <c r="N504" s="86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3">
      <c r="E505" s="33"/>
      <c r="F505" s="33"/>
      <c r="G505" s="33"/>
      <c r="H505" s="33"/>
      <c r="K505" s="15"/>
      <c r="L505" s="19"/>
      <c r="M505" s="19"/>
      <c r="N505" s="86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3">
      <c r="E506" s="33"/>
      <c r="F506" s="33"/>
      <c r="G506" s="33"/>
      <c r="H506" s="33"/>
      <c r="K506" s="15"/>
      <c r="L506" s="19"/>
      <c r="M506" s="19"/>
      <c r="N506" s="86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3">
      <c r="E507" s="33"/>
      <c r="F507" s="33"/>
      <c r="G507" s="33"/>
      <c r="H507" s="33"/>
      <c r="K507" s="15"/>
      <c r="L507" s="19"/>
      <c r="M507" s="19"/>
      <c r="N507" s="86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3">
      <c r="E508" s="33"/>
      <c r="F508" s="33"/>
      <c r="G508" s="33"/>
      <c r="H508" s="33"/>
      <c r="K508" s="15"/>
      <c r="L508" s="19"/>
      <c r="M508" s="19"/>
      <c r="N508" s="86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3">
      <c r="E509" s="33"/>
      <c r="F509" s="33"/>
      <c r="G509" s="33"/>
      <c r="H509" s="33"/>
      <c r="K509" s="15"/>
      <c r="L509" s="19"/>
      <c r="M509" s="19"/>
      <c r="N509" s="86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3">
      <c r="E510" s="33"/>
      <c r="F510" s="33"/>
      <c r="G510" s="33"/>
      <c r="H510" s="33"/>
      <c r="K510" s="15"/>
      <c r="L510" s="19"/>
      <c r="M510" s="19"/>
      <c r="N510" s="86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3">
      <c r="E511" s="33"/>
      <c r="F511" s="33"/>
      <c r="G511" s="33"/>
      <c r="H511" s="33"/>
      <c r="K511" s="15"/>
      <c r="L511" s="19"/>
      <c r="M511" s="19"/>
      <c r="N511" s="86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3">
      <c r="E512" s="33"/>
      <c r="F512" s="33"/>
      <c r="G512" s="33"/>
      <c r="H512" s="33"/>
      <c r="K512" s="15"/>
      <c r="L512" s="19"/>
      <c r="M512" s="19"/>
      <c r="N512" s="86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3">
      <c r="E513" s="33"/>
      <c r="F513" s="33"/>
      <c r="G513" s="33"/>
      <c r="H513" s="33"/>
      <c r="K513" s="15"/>
      <c r="L513" s="19"/>
      <c r="M513" s="19"/>
      <c r="N513" s="86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3">
      <c r="E514" s="33"/>
      <c r="F514" s="33"/>
      <c r="G514" s="33"/>
      <c r="H514" s="33"/>
      <c r="K514" s="15"/>
      <c r="L514" s="19"/>
      <c r="M514" s="19"/>
      <c r="N514" s="86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3">
      <c r="E515" s="33"/>
      <c r="F515" s="33"/>
      <c r="G515" s="33"/>
      <c r="H515" s="33"/>
      <c r="K515" s="15"/>
      <c r="L515" s="19"/>
      <c r="M515" s="19"/>
      <c r="N515" s="86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3">
      <c r="E516" s="33"/>
      <c r="F516" s="33"/>
      <c r="G516" s="33"/>
      <c r="H516" s="33"/>
      <c r="K516" s="15"/>
      <c r="L516" s="19"/>
      <c r="M516" s="19"/>
      <c r="N516" s="86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3">
      <c r="E517" s="33"/>
      <c r="F517" s="33"/>
      <c r="G517" s="33"/>
      <c r="H517" s="33"/>
      <c r="K517" s="15"/>
      <c r="L517" s="19"/>
      <c r="M517" s="19"/>
      <c r="N517" s="86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3">
      <c r="E518" s="33"/>
      <c r="F518" s="33"/>
      <c r="G518" s="33"/>
      <c r="H518" s="33"/>
      <c r="K518" s="15"/>
      <c r="L518" s="19"/>
      <c r="M518" s="19"/>
      <c r="N518" s="86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3">
      <c r="E519" s="33"/>
      <c r="F519" s="33"/>
      <c r="G519" s="33"/>
      <c r="H519" s="33"/>
      <c r="K519" s="15"/>
      <c r="L519" s="19"/>
      <c r="M519" s="19"/>
      <c r="N519" s="86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3">
      <c r="E520" s="33"/>
      <c r="F520" s="33"/>
      <c r="G520" s="33"/>
      <c r="H520" s="33"/>
      <c r="K520" s="15"/>
      <c r="L520" s="19"/>
      <c r="M520" s="19"/>
      <c r="N520" s="86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3">
      <c r="E521" s="33"/>
      <c r="F521" s="33"/>
      <c r="G521" s="33"/>
      <c r="H521" s="33"/>
      <c r="K521" s="15"/>
      <c r="L521" s="19"/>
      <c r="M521" s="19"/>
      <c r="N521" s="86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3">
      <c r="E522" s="33"/>
      <c r="F522" s="33"/>
      <c r="G522" s="33"/>
      <c r="H522" s="33"/>
      <c r="K522" s="15"/>
      <c r="L522" s="19"/>
      <c r="M522" s="19"/>
      <c r="N522" s="86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3">
      <c r="E523" s="33"/>
      <c r="F523" s="33"/>
      <c r="G523" s="33"/>
      <c r="H523" s="33"/>
      <c r="K523" s="15"/>
      <c r="L523" s="19"/>
      <c r="M523" s="19"/>
      <c r="N523" s="86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3">
      <c r="E524" s="33"/>
      <c r="F524" s="33"/>
      <c r="G524" s="33"/>
      <c r="H524" s="33"/>
      <c r="K524" s="15"/>
      <c r="L524" s="19"/>
      <c r="M524" s="19"/>
      <c r="N524" s="86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3">
      <c r="E525" s="33"/>
      <c r="F525" s="33"/>
      <c r="G525" s="33"/>
      <c r="H525" s="33"/>
      <c r="K525" s="15"/>
      <c r="L525" s="19"/>
      <c r="M525" s="19"/>
      <c r="N525" s="86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3">
      <c r="E526" s="33"/>
      <c r="F526" s="33"/>
      <c r="G526" s="33"/>
      <c r="H526" s="33"/>
      <c r="K526" s="15"/>
      <c r="L526" s="19"/>
      <c r="M526" s="19"/>
      <c r="N526" s="86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3">
      <c r="E527" s="33"/>
      <c r="F527" s="33"/>
      <c r="G527" s="33"/>
      <c r="H527" s="33"/>
      <c r="K527" s="15"/>
      <c r="L527" s="19"/>
      <c r="M527" s="19"/>
      <c r="N527" s="86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3">
      <c r="E528" s="33"/>
      <c r="F528" s="33"/>
      <c r="G528" s="33"/>
      <c r="H528" s="33"/>
      <c r="K528" s="15"/>
      <c r="L528" s="19"/>
      <c r="M528" s="19"/>
      <c r="N528" s="86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3">
      <c r="E529" s="33"/>
      <c r="F529" s="33"/>
      <c r="G529" s="33"/>
      <c r="H529" s="33"/>
      <c r="K529" s="15"/>
      <c r="L529" s="19"/>
      <c r="M529" s="19"/>
      <c r="N529" s="86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3">
      <c r="E530" s="33"/>
      <c r="F530" s="33"/>
      <c r="G530" s="33"/>
      <c r="H530" s="33"/>
      <c r="K530" s="15"/>
      <c r="L530" s="19"/>
      <c r="M530" s="19"/>
      <c r="N530" s="86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3">
      <c r="E531" s="33"/>
      <c r="F531" s="33"/>
      <c r="G531" s="33"/>
      <c r="H531" s="33"/>
      <c r="K531" s="15"/>
      <c r="L531" s="19"/>
      <c r="M531" s="19"/>
      <c r="N531" s="86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3">
      <c r="E532" s="33"/>
      <c r="F532" s="33"/>
      <c r="G532" s="33"/>
      <c r="H532" s="33"/>
      <c r="K532" s="15"/>
      <c r="L532" s="19"/>
      <c r="M532" s="19"/>
      <c r="N532" s="86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3">
      <c r="E533" s="33"/>
      <c r="F533" s="33"/>
      <c r="G533" s="33"/>
      <c r="H533" s="33"/>
      <c r="K533" s="15"/>
      <c r="L533" s="19"/>
      <c r="M533" s="19"/>
      <c r="N533" s="86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3">
      <c r="E534" s="33"/>
      <c r="F534" s="33"/>
      <c r="G534" s="33"/>
      <c r="H534" s="33"/>
      <c r="K534" s="15"/>
      <c r="L534" s="19"/>
      <c r="M534" s="19"/>
      <c r="N534" s="86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3">
      <c r="E535" s="33"/>
      <c r="F535" s="33"/>
      <c r="G535" s="33"/>
      <c r="H535" s="33"/>
      <c r="K535" s="15"/>
      <c r="L535" s="19"/>
      <c r="M535" s="19"/>
      <c r="N535" s="86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3">
      <c r="E536" s="33"/>
      <c r="F536" s="33"/>
      <c r="G536" s="33"/>
      <c r="H536" s="33"/>
      <c r="K536" s="15"/>
      <c r="L536" s="19"/>
      <c r="M536" s="19"/>
      <c r="N536" s="86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3">
      <c r="E537" s="33"/>
      <c r="F537" s="33"/>
      <c r="G537" s="33"/>
      <c r="H537" s="33"/>
      <c r="K537" s="15"/>
      <c r="L537" s="19"/>
      <c r="M537" s="19"/>
      <c r="N537" s="86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3">
      <c r="E538" s="33"/>
      <c r="F538" s="33"/>
      <c r="G538" s="33"/>
      <c r="H538" s="33"/>
      <c r="K538" s="15"/>
      <c r="L538" s="19"/>
      <c r="M538" s="19"/>
      <c r="N538" s="86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3">
      <c r="E539" s="33"/>
      <c r="F539" s="33"/>
      <c r="G539" s="33"/>
      <c r="H539" s="33"/>
      <c r="K539" s="15"/>
      <c r="L539" s="19"/>
      <c r="M539" s="19"/>
      <c r="N539" s="86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3">
      <c r="E540" s="33"/>
      <c r="F540" s="33"/>
      <c r="G540" s="33"/>
      <c r="H540" s="33"/>
      <c r="K540" s="15"/>
      <c r="L540" s="19"/>
      <c r="M540" s="19"/>
      <c r="N540" s="86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3">
      <c r="E541" s="33"/>
      <c r="F541" s="33"/>
      <c r="G541" s="33"/>
      <c r="H541" s="33"/>
      <c r="K541" s="15"/>
      <c r="L541" s="19"/>
      <c r="M541" s="19"/>
      <c r="N541" s="86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3">
      <c r="E542" s="33"/>
      <c r="F542" s="33"/>
      <c r="G542" s="33"/>
      <c r="H542" s="33"/>
      <c r="K542" s="15"/>
      <c r="L542" s="19"/>
      <c r="M542" s="19"/>
      <c r="N542" s="86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3">
      <c r="E543" s="33"/>
      <c r="F543" s="33"/>
      <c r="G543" s="33"/>
      <c r="H543" s="33"/>
      <c r="K543" s="15"/>
      <c r="L543" s="19"/>
      <c r="M543" s="19"/>
      <c r="N543" s="86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3">
      <c r="E544" s="33"/>
      <c r="F544" s="33"/>
      <c r="G544" s="33"/>
      <c r="H544" s="33"/>
      <c r="K544" s="15"/>
      <c r="L544" s="19"/>
      <c r="M544" s="19"/>
      <c r="N544" s="86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3">
      <c r="E545" s="33"/>
      <c r="F545" s="33"/>
      <c r="G545" s="33"/>
      <c r="H545" s="33"/>
      <c r="K545" s="15"/>
      <c r="L545" s="19"/>
      <c r="M545" s="19"/>
      <c r="N545" s="86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3">
      <c r="E546" s="33"/>
      <c r="F546" s="33"/>
      <c r="G546" s="33"/>
      <c r="H546" s="33"/>
      <c r="K546" s="15"/>
      <c r="L546" s="19"/>
      <c r="M546" s="19"/>
      <c r="N546" s="86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3">
      <c r="E547" s="33"/>
      <c r="F547" s="33"/>
      <c r="G547" s="33"/>
      <c r="H547" s="33"/>
      <c r="K547" s="15"/>
      <c r="L547" s="19"/>
      <c r="M547" s="19"/>
      <c r="N547" s="86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3">
      <c r="E548" s="33"/>
      <c r="F548" s="33"/>
      <c r="G548" s="33"/>
      <c r="H548" s="33"/>
      <c r="K548" s="15"/>
      <c r="L548" s="19"/>
      <c r="M548" s="19"/>
      <c r="N548" s="86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3">
      <c r="E549" s="33"/>
      <c r="F549" s="33"/>
      <c r="G549" s="33"/>
      <c r="H549" s="33"/>
      <c r="K549" s="15"/>
      <c r="L549" s="19"/>
      <c r="M549" s="19"/>
      <c r="N549" s="86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3">
      <c r="E550" s="33"/>
      <c r="F550" s="33"/>
      <c r="G550" s="33"/>
      <c r="H550" s="33"/>
      <c r="K550" s="15"/>
      <c r="L550" s="19"/>
      <c r="M550" s="19"/>
      <c r="N550" s="86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3">
      <c r="E551" s="33"/>
      <c r="F551" s="33"/>
      <c r="G551" s="33"/>
      <c r="H551" s="33"/>
      <c r="K551" s="15"/>
      <c r="L551" s="19"/>
      <c r="M551" s="19"/>
      <c r="N551" s="86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3">
      <c r="E552" s="33"/>
      <c r="F552" s="33"/>
      <c r="G552" s="33"/>
      <c r="H552" s="33"/>
      <c r="K552" s="15"/>
      <c r="L552" s="19"/>
      <c r="M552" s="19"/>
      <c r="N552" s="86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3">
      <c r="E553" s="33"/>
      <c r="F553" s="33"/>
      <c r="G553" s="33"/>
      <c r="H553" s="33"/>
      <c r="K553" s="15"/>
      <c r="L553" s="19"/>
      <c r="M553" s="19"/>
      <c r="N553" s="86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3">
      <c r="E554" s="33"/>
      <c r="F554" s="33"/>
      <c r="G554" s="33"/>
      <c r="H554" s="33"/>
      <c r="K554" s="15"/>
      <c r="L554" s="19"/>
      <c r="M554" s="19"/>
      <c r="N554" s="86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3">
      <c r="E555" s="33"/>
      <c r="F555" s="33"/>
      <c r="G555" s="33"/>
      <c r="H555" s="33"/>
      <c r="K555" s="15"/>
      <c r="L555" s="19"/>
      <c r="M555" s="19"/>
      <c r="N555" s="86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3">
      <c r="E556" s="33"/>
      <c r="F556" s="33"/>
      <c r="G556" s="33"/>
      <c r="H556" s="33"/>
      <c r="K556" s="15"/>
      <c r="L556" s="19"/>
      <c r="M556" s="19"/>
      <c r="N556" s="86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3">
      <c r="E557" s="33"/>
      <c r="F557" s="33"/>
      <c r="G557" s="33"/>
      <c r="H557" s="33"/>
      <c r="K557" s="15"/>
      <c r="L557" s="19"/>
      <c r="M557" s="19"/>
      <c r="N557" s="86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3">
      <c r="E558" s="33"/>
      <c r="F558" s="33"/>
      <c r="G558" s="33"/>
      <c r="H558" s="33"/>
      <c r="K558" s="15"/>
      <c r="L558" s="19"/>
      <c r="M558" s="19"/>
      <c r="N558" s="86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3">
      <c r="E559" s="33"/>
      <c r="F559" s="33"/>
      <c r="G559" s="33"/>
      <c r="H559" s="33"/>
      <c r="K559" s="15"/>
      <c r="L559" s="19"/>
      <c r="M559" s="19"/>
      <c r="N559" s="86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3">
      <c r="E560" s="33"/>
      <c r="F560" s="33"/>
      <c r="G560" s="33"/>
      <c r="H560" s="33"/>
      <c r="K560" s="15"/>
      <c r="L560" s="19"/>
      <c r="M560" s="19"/>
      <c r="N560" s="86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3">
      <c r="E561" s="33"/>
      <c r="F561" s="33"/>
      <c r="G561" s="33"/>
      <c r="H561" s="33"/>
      <c r="K561" s="15"/>
      <c r="L561" s="19"/>
      <c r="M561" s="19"/>
      <c r="N561" s="86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3">
      <c r="E562" s="33"/>
      <c r="F562" s="33"/>
      <c r="G562" s="33"/>
      <c r="H562" s="33"/>
      <c r="K562" s="15"/>
      <c r="L562" s="19"/>
      <c r="M562" s="19"/>
      <c r="N562" s="86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3">
      <c r="E563" s="33"/>
      <c r="F563" s="33"/>
      <c r="G563" s="33"/>
      <c r="H563" s="33"/>
      <c r="K563" s="15"/>
      <c r="L563" s="19"/>
      <c r="M563" s="19"/>
      <c r="N563" s="86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3">
      <c r="E564" s="33"/>
      <c r="F564" s="33"/>
      <c r="G564" s="33"/>
      <c r="H564" s="33"/>
      <c r="K564" s="15"/>
      <c r="L564" s="19"/>
      <c r="M564" s="19"/>
      <c r="N564" s="86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3">
      <c r="E565" s="33"/>
      <c r="F565" s="33"/>
      <c r="G565" s="33"/>
      <c r="H565" s="33"/>
      <c r="K565" s="15"/>
      <c r="L565" s="19"/>
      <c r="M565" s="19"/>
      <c r="N565" s="86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3">
      <c r="E566" s="33"/>
      <c r="F566" s="33"/>
      <c r="G566" s="33"/>
      <c r="H566" s="33"/>
      <c r="K566" s="15"/>
      <c r="L566" s="19"/>
      <c r="M566" s="19"/>
      <c r="N566" s="86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3">
      <c r="E567" s="33"/>
      <c r="F567" s="33"/>
      <c r="G567" s="33"/>
      <c r="H567" s="33"/>
      <c r="K567" s="15"/>
      <c r="L567" s="19"/>
      <c r="M567" s="19"/>
      <c r="N567" s="86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3">
      <c r="E568" s="33"/>
      <c r="F568" s="33"/>
      <c r="G568" s="33"/>
      <c r="H568" s="33"/>
      <c r="K568" s="15"/>
      <c r="L568" s="19"/>
      <c r="M568" s="19"/>
      <c r="N568" s="86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3">
      <c r="E569" s="33"/>
      <c r="F569" s="33"/>
      <c r="G569" s="33"/>
      <c r="H569" s="33"/>
      <c r="K569" s="15"/>
      <c r="L569" s="19"/>
      <c r="M569" s="19"/>
      <c r="N569" s="86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3">
      <c r="E570" s="33"/>
      <c r="F570" s="33"/>
      <c r="G570" s="33"/>
      <c r="H570" s="33"/>
      <c r="K570" s="15"/>
      <c r="L570" s="19"/>
      <c r="M570" s="19"/>
      <c r="N570" s="86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3">
      <c r="E571" s="33"/>
      <c r="F571" s="33"/>
      <c r="G571" s="33"/>
      <c r="H571" s="33"/>
      <c r="K571" s="15"/>
      <c r="L571" s="19"/>
      <c r="M571" s="19"/>
      <c r="N571" s="86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3">
      <c r="E572" s="33"/>
      <c r="F572" s="33"/>
      <c r="G572" s="33"/>
      <c r="H572" s="33"/>
      <c r="K572" s="15"/>
      <c r="L572" s="19"/>
      <c r="M572" s="19"/>
      <c r="N572" s="86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3">
      <c r="E573" s="33"/>
      <c r="F573" s="33"/>
      <c r="G573" s="33"/>
      <c r="H573" s="33"/>
      <c r="K573" s="15"/>
      <c r="L573" s="19"/>
      <c r="M573" s="19"/>
      <c r="N573" s="86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3">
      <c r="E574" s="33"/>
      <c r="F574" s="33"/>
      <c r="G574" s="33"/>
      <c r="H574" s="33"/>
      <c r="K574" s="15"/>
      <c r="L574" s="19"/>
      <c r="M574" s="19"/>
      <c r="N574" s="86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3">
      <c r="E575" s="33"/>
      <c r="F575" s="33"/>
      <c r="G575" s="33"/>
      <c r="H575" s="33"/>
      <c r="K575" s="15"/>
      <c r="L575" s="19"/>
      <c r="M575" s="19"/>
      <c r="N575" s="86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3">
      <c r="E576" s="33"/>
      <c r="F576" s="33"/>
      <c r="G576" s="33"/>
      <c r="H576" s="33"/>
      <c r="K576" s="15"/>
      <c r="L576" s="19"/>
      <c r="M576" s="19"/>
      <c r="N576" s="86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3">
      <c r="E577" s="33"/>
      <c r="F577" s="33"/>
      <c r="G577" s="33"/>
      <c r="H577" s="33"/>
      <c r="K577" s="15"/>
      <c r="L577" s="19"/>
      <c r="M577" s="19"/>
      <c r="N577" s="86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3">
      <c r="E578" s="33"/>
      <c r="F578" s="33"/>
      <c r="G578" s="33"/>
      <c r="H578" s="33"/>
      <c r="K578" s="15"/>
      <c r="L578" s="19"/>
      <c r="M578" s="19"/>
      <c r="N578" s="86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3">
      <c r="E579" s="33"/>
      <c r="F579" s="33"/>
      <c r="G579" s="33"/>
      <c r="H579" s="33"/>
      <c r="K579" s="15"/>
      <c r="L579" s="19"/>
      <c r="M579" s="19"/>
      <c r="N579" s="86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3">
      <c r="E580" s="33"/>
      <c r="F580" s="33"/>
      <c r="G580" s="33"/>
      <c r="H580" s="33"/>
      <c r="K580" s="15"/>
      <c r="L580" s="19"/>
      <c r="M580" s="19"/>
      <c r="N580" s="86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3">
      <c r="E581" s="33"/>
      <c r="F581" s="33"/>
      <c r="G581" s="33"/>
      <c r="H581" s="33"/>
      <c r="K581" s="15"/>
      <c r="L581" s="19"/>
      <c r="M581" s="19"/>
      <c r="N581" s="86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3">
      <c r="E582" s="33"/>
      <c r="F582" s="33"/>
      <c r="G582" s="33"/>
      <c r="H582" s="33"/>
      <c r="K582" s="15"/>
      <c r="L582" s="19"/>
      <c r="M582" s="19"/>
      <c r="N582" s="86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3">
      <c r="E583" s="33"/>
      <c r="F583" s="33"/>
      <c r="G583" s="33"/>
      <c r="H583" s="33"/>
      <c r="K583" s="15"/>
      <c r="L583" s="19"/>
      <c r="M583" s="19"/>
      <c r="N583" s="86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3">
      <c r="E584" s="33"/>
      <c r="F584" s="33"/>
      <c r="G584" s="33"/>
      <c r="H584" s="33"/>
      <c r="K584" s="15"/>
      <c r="L584" s="19"/>
      <c r="M584" s="19"/>
      <c r="N584" s="86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3">
      <c r="E585" s="33"/>
      <c r="F585" s="33"/>
      <c r="G585" s="33"/>
      <c r="H585" s="33"/>
      <c r="K585" s="15"/>
      <c r="L585" s="19"/>
      <c r="M585" s="19"/>
      <c r="N585" s="86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3">
      <c r="E586" s="33"/>
      <c r="F586" s="33"/>
      <c r="G586" s="33"/>
      <c r="H586" s="33"/>
      <c r="K586" s="15"/>
      <c r="L586" s="19"/>
      <c r="M586" s="19"/>
      <c r="N586" s="86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3">
      <c r="E587" s="33"/>
      <c r="F587" s="33"/>
      <c r="G587" s="33"/>
      <c r="H587" s="33"/>
      <c r="K587" s="15"/>
      <c r="L587" s="19"/>
      <c r="M587" s="19"/>
      <c r="N587" s="86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3">
      <c r="E588" s="33"/>
      <c r="F588" s="33"/>
      <c r="G588" s="33"/>
      <c r="H588" s="33"/>
      <c r="K588" s="15"/>
      <c r="L588" s="19"/>
      <c r="M588" s="19"/>
      <c r="N588" s="86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3">
      <c r="E589" s="33"/>
      <c r="F589" s="33"/>
      <c r="G589" s="33"/>
      <c r="H589" s="33"/>
      <c r="K589" s="15"/>
      <c r="L589" s="19"/>
      <c r="M589" s="19"/>
      <c r="N589" s="86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3">
      <c r="E590" s="33"/>
      <c r="F590" s="33"/>
      <c r="G590" s="33"/>
      <c r="H590" s="33"/>
      <c r="K590" s="15"/>
      <c r="L590" s="19"/>
      <c r="M590" s="19"/>
      <c r="N590" s="86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3">
      <c r="E591" s="33"/>
      <c r="F591" s="33"/>
      <c r="G591" s="33"/>
      <c r="H591" s="33"/>
      <c r="K591" s="15"/>
      <c r="L591" s="19"/>
      <c r="M591" s="19"/>
      <c r="N591" s="86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3">
      <c r="E592" s="33"/>
      <c r="F592" s="33"/>
      <c r="G592" s="33"/>
      <c r="H592" s="33"/>
      <c r="K592" s="15"/>
      <c r="L592" s="19"/>
      <c r="M592" s="19"/>
      <c r="N592" s="86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3">
      <c r="E593" s="33"/>
      <c r="F593" s="33"/>
      <c r="G593" s="33"/>
      <c r="H593" s="33"/>
      <c r="K593" s="15"/>
      <c r="L593" s="19"/>
      <c r="M593" s="19"/>
      <c r="N593" s="86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3">
      <c r="E594" s="33"/>
      <c r="F594" s="33"/>
      <c r="G594" s="33"/>
      <c r="H594" s="33"/>
      <c r="K594" s="15"/>
      <c r="L594" s="19"/>
      <c r="M594" s="19"/>
      <c r="N594" s="86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3">
      <c r="E595" s="33"/>
      <c r="F595" s="33"/>
      <c r="G595" s="33"/>
      <c r="H595" s="33"/>
      <c r="K595" s="15"/>
      <c r="L595" s="19"/>
      <c r="M595" s="19"/>
      <c r="N595" s="86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3">
      <c r="E596" s="33"/>
      <c r="F596" s="33"/>
      <c r="G596" s="33"/>
      <c r="H596" s="33"/>
      <c r="K596" s="15"/>
      <c r="L596" s="19"/>
      <c r="M596" s="19"/>
      <c r="N596" s="86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3">
      <c r="E597" s="33"/>
      <c r="F597" s="33"/>
      <c r="G597" s="33"/>
      <c r="H597" s="33"/>
      <c r="K597" s="15"/>
      <c r="L597" s="19"/>
      <c r="M597" s="19"/>
      <c r="N597" s="86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3">
      <c r="E598" s="33"/>
      <c r="F598" s="33"/>
      <c r="G598" s="33"/>
      <c r="H598" s="33"/>
      <c r="K598" s="15"/>
      <c r="L598" s="19"/>
      <c r="M598" s="19"/>
      <c r="N598" s="86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3">
      <c r="E599" s="33"/>
      <c r="F599" s="33"/>
      <c r="G599" s="33"/>
      <c r="H599" s="33"/>
      <c r="K599" s="15"/>
      <c r="L599" s="19"/>
      <c r="M599" s="19"/>
      <c r="N599" s="86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3">
      <c r="E600" s="33"/>
      <c r="F600" s="33"/>
      <c r="G600" s="33"/>
      <c r="H600" s="33"/>
      <c r="K600" s="15"/>
      <c r="L600" s="19"/>
      <c r="M600" s="19"/>
      <c r="N600" s="86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3">
      <c r="E601" s="33"/>
      <c r="F601" s="33"/>
      <c r="G601" s="33"/>
      <c r="H601" s="33"/>
      <c r="K601" s="15"/>
      <c r="L601" s="19"/>
      <c r="M601" s="19"/>
      <c r="N601" s="86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3">
      <c r="E602" s="33"/>
      <c r="F602" s="33"/>
      <c r="G602" s="33"/>
      <c r="H602" s="33"/>
      <c r="K602" s="15"/>
      <c r="L602" s="19"/>
      <c r="M602" s="19"/>
      <c r="N602" s="86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3">
      <c r="E603" s="33"/>
      <c r="F603" s="33"/>
      <c r="G603" s="33"/>
      <c r="H603" s="33"/>
      <c r="K603" s="15"/>
      <c r="L603" s="19"/>
      <c r="M603" s="19"/>
      <c r="N603" s="86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3">
      <c r="E604" s="33"/>
      <c r="F604" s="33"/>
      <c r="G604" s="33"/>
      <c r="H604" s="33"/>
      <c r="K604" s="15"/>
      <c r="L604" s="19"/>
      <c r="M604" s="19"/>
      <c r="N604" s="86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3">
      <c r="E605" s="33"/>
      <c r="F605" s="33"/>
      <c r="G605" s="33"/>
      <c r="H605" s="33"/>
      <c r="K605" s="15"/>
      <c r="L605" s="19"/>
      <c r="M605" s="19"/>
      <c r="N605" s="86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3">
      <c r="E606" s="33"/>
      <c r="F606" s="33"/>
      <c r="G606" s="33"/>
      <c r="H606" s="33"/>
      <c r="K606" s="15"/>
      <c r="L606" s="19"/>
      <c r="M606" s="19"/>
      <c r="N606" s="86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3">
      <c r="E607" s="33"/>
      <c r="F607" s="33"/>
      <c r="G607" s="33"/>
      <c r="H607" s="33"/>
      <c r="K607" s="15"/>
      <c r="L607" s="19"/>
      <c r="M607" s="19"/>
      <c r="N607" s="86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3">
      <c r="E608" s="33"/>
      <c r="F608" s="33"/>
      <c r="G608" s="33"/>
      <c r="H608" s="33"/>
      <c r="K608" s="15"/>
      <c r="L608" s="19"/>
      <c r="M608" s="19"/>
      <c r="N608" s="86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3">
      <c r="E609" s="33"/>
      <c r="F609" s="33"/>
      <c r="G609" s="33"/>
      <c r="H609" s="33"/>
      <c r="K609" s="15"/>
      <c r="L609" s="19"/>
      <c r="M609" s="19"/>
      <c r="N609" s="86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3">
      <c r="E610" s="33"/>
      <c r="F610" s="33"/>
      <c r="G610" s="33"/>
      <c r="H610" s="33"/>
      <c r="K610" s="15"/>
      <c r="L610" s="19"/>
      <c r="M610" s="19"/>
      <c r="N610" s="86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3">
      <c r="E611" s="33"/>
      <c r="F611" s="33"/>
      <c r="G611" s="33"/>
      <c r="H611" s="33"/>
      <c r="K611" s="15"/>
      <c r="L611" s="19"/>
      <c r="M611" s="19"/>
      <c r="N611" s="86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3">
      <c r="E612" s="33"/>
      <c r="F612" s="33"/>
      <c r="G612" s="33"/>
      <c r="H612" s="33"/>
      <c r="K612" s="15"/>
      <c r="L612" s="19"/>
      <c r="M612" s="19"/>
      <c r="N612" s="86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3">
      <c r="E613" s="33"/>
      <c r="F613" s="33"/>
      <c r="G613" s="33"/>
      <c r="H613" s="33"/>
      <c r="K613" s="15"/>
      <c r="L613" s="19"/>
      <c r="M613" s="19"/>
      <c r="N613" s="86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3">
      <c r="E614" s="33"/>
      <c r="F614" s="33"/>
      <c r="G614" s="33"/>
      <c r="H614" s="33"/>
      <c r="K614" s="15"/>
      <c r="L614" s="19"/>
      <c r="M614" s="19"/>
      <c r="N614" s="86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3">
      <c r="E615" s="33"/>
      <c r="F615" s="33"/>
      <c r="G615" s="33"/>
      <c r="H615" s="33"/>
      <c r="K615" s="15"/>
      <c r="L615" s="19"/>
      <c r="M615" s="19"/>
      <c r="N615" s="86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3">
      <c r="E616" s="33"/>
      <c r="F616" s="33"/>
      <c r="G616" s="33"/>
      <c r="H616" s="33"/>
      <c r="K616" s="15"/>
      <c r="L616" s="19"/>
      <c r="M616" s="19"/>
      <c r="N616" s="86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3">
      <c r="E617" s="33"/>
      <c r="F617" s="33"/>
      <c r="G617" s="33"/>
      <c r="H617" s="33"/>
      <c r="K617" s="15"/>
      <c r="L617" s="19"/>
      <c r="M617" s="19"/>
      <c r="N617" s="86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3">
      <c r="E618" s="33"/>
      <c r="F618" s="33"/>
      <c r="G618" s="33"/>
      <c r="H618" s="33"/>
      <c r="K618" s="15"/>
      <c r="L618" s="19"/>
      <c r="M618" s="19"/>
      <c r="N618" s="86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3">
      <c r="E619" s="33"/>
      <c r="F619" s="33"/>
      <c r="G619" s="33"/>
      <c r="H619" s="33"/>
      <c r="K619" s="15"/>
      <c r="L619" s="19"/>
      <c r="M619" s="19"/>
      <c r="N619" s="86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3">
      <c r="E620" s="33"/>
      <c r="F620" s="33"/>
      <c r="G620" s="33"/>
      <c r="H620" s="33"/>
      <c r="K620" s="15"/>
      <c r="L620" s="19"/>
      <c r="M620" s="19"/>
      <c r="N620" s="86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3">
      <c r="E621" s="33"/>
      <c r="F621" s="33"/>
      <c r="G621" s="33"/>
      <c r="H621" s="33"/>
      <c r="K621" s="15"/>
      <c r="L621" s="19"/>
      <c r="M621" s="19"/>
      <c r="N621" s="86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3">
      <c r="E622" s="33"/>
      <c r="F622" s="33"/>
      <c r="G622" s="33"/>
      <c r="H622" s="33"/>
      <c r="K622" s="15"/>
      <c r="L622" s="19"/>
      <c r="M622" s="19"/>
      <c r="N622" s="86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3">
      <c r="E623" s="33"/>
      <c r="F623" s="33"/>
      <c r="G623" s="33"/>
      <c r="H623" s="33"/>
      <c r="K623" s="15"/>
      <c r="L623" s="19"/>
      <c r="M623" s="19"/>
      <c r="N623" s="86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3">
      <c r="E624" s="33"/>
      <c r="F624" s="33"/>
      <c r="G624" s="33"/>
      <c r="H624" s="33"/>
      <c r="K624" s="15"/>
      <c r="L624" s="19"/>
      <c r="M624" s="19"/>
      <c r="N624" s="86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3">
      <c r="E625" s="33"/>
      <c r="F625" s="33"/>
      <c r="G625" s="33"/>
      <c r="H625" s="33"/>
      <c r="K625" s="15"/>
      <c r="L625" s="19"/>
      <c r="M625" s="19"/>
      <c r="N625" s="86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3">
      <c r="E626" s="33"/>
      <c r="F626" s="33"/>
      <c r="G626" s="33"/>
      <c r="H626" s="33"/>
      <c r="K626" s="15"/>
      <c r="L626" s="19"/>
      <c r="M626" s="19"/>
      <c r="N626" s="86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3">
      <c r="E627" s="33"/>
      <c r="F627" s="33"/>
      <c r="G627" s="33"/>
      <c r="H627" s="33"/>
      <c r="K627" s="15"/>
      <c r="L627" s="19"/>
      <c r="M627" s="19"/>
      <c r="N627" s="86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3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</row>
    <row r="692" spans="5:41" x14ac:dyDescent="0.3">
      <c r="E692" s="33"/>
      <c r="F692" s="33"/>
      <c r="G692" s="33"/>
      <c r="H692" s="33"/>
      <c r="K692" s="15"/>
      <c r="N692" s="86"/>
    </row>
    <row r="693" spans="5:41" x14ac:dyDescent="0.3">
      <c r="E693" s="33"/>
      <c r="F693" s="33"/>
      <c r="G693" s="33"/>
      <c r="H693" s="33"/>
      <c r="K693" s="15"/>
      <c r="N693" s="86"/>
    </row>
    <row r="694" spans="5:41" x14ac:dyDescent="0.3">
      <c r="E694" s="33"/>
      <c r="F694" s="33"/>
      <c r="G694" s="33"/>
      <c r="H694" s="33"/>
      <c r="K694" s="15"/>
      <c r="N694" s="86"/>
    </row>
    <row r="695" spans="5:41" x14ac:dyDescent="0.3">
      <c r="K695" s="15"/>
      <c r="N695" s="86"/>
    </row>
    <row r="696" spans="5:41" x14ac:dyDescent="0.3">
      <c r="N696" s="86"/>
    </row>
    <row r="697" spans="5:41" x14ac:dyDescent="0.3">
      <c r="N697" s="86"/>
    </row>
    <row r="698" spans="5:41" x14ac:dyDescent="0.3">
      <c r="N698" s="86"/>
    </row>
    <row r="699" spans="5:41" x14ac:dyDescent="0.3">
      <c r="N699" s="86"/>
    </row>
    <row r="700" spans="5:41" x14ac:dyDescent="0.3">
      <c r="N700" s="86"/>
    </row>
    <row r="701" spans="5:41" x14ac:dyDescent="0.3">
      <c r="N701" s="86"/>
    </row>
    <row r="702" spans="5:41" x14ac:dyDescent="0.3">
      <c r="N702" s="86"/>
    </row>
    <row r="703" spans="5:41" x14ac:dyDescent="0.3">
      <c r="N703" s="86"/>
    </row>
    <row r="704" spans="5:41" x14ac:dyDescent="0.3">
      <c r="N704" s="86"/>
    </row>
    <row r="705" spans="14:14" x14ac:dyDescent="0.3">
      <c r="N705" s="86"/>
    </row>
    <row r="706" spans="14:14" x14ac:dyDescent="0.3">
      <c r="N706" s="86"/>
    </row>
    <row r="707" spans="14:14" x14ac:dyDescent="0.3">
      <c r="N707" s="86"/>
    </row>
    <row r="708" spans="14:14" x14ac:dyDescent="0.3">
      <c r="N708" s="86"/>
    </row>
    <row r="709" spans="14:14" x14ac:dyDescent="0.3">
      <c r="N709" s="86"/>
    </row>
    <row r="710" spans="14:14" x14ac:dyDescent="0.3">
      <c r="N710" s="86"/>
    </row>
    <row r="711" spans="14:14" x14ac:dyDescent="0.3">
      <c r="N711" s="86"/>
    </row>
    <row r="712" spans="14:14" x14ac:dyDescent="0.3">
      <c r="N712" s="86"/>
    </row>
    <row r="713" spans="14:14" x14ac:dyDescent="0.3">
      <c r="N713" s="86"/>
    </row>
    <row r="714" spans="14:14" x14ac:dyDescent="0.3">
      <c r="N714" s="86"/>
    </row>
    <row r="715" spans="14:14" x14ac:dyDescent="0.3">
      <c r="N715" s="86"/>
    </row>
    <row r="716" spans="14:14" x14ac:dyDescent="0.3">
      <c r="N716" s="86"/>
    </row>
    <row r="717" spans="14:14" x14ac:dyDescent="0.3">
      <c r="N717" s="86"/>
    </row>
    <row r="718" spans="14:14" x14ac:dyDescent="0.3">
      <c r="N718" s="86"/>
    </row>
    <row r="719" spans="14:14" x14ac:dyDescent="0.3">
      <c r="N719" s="86"/>
    </row>
    <row r="720" spans="14:14" x14ac:dyDescent="0.3">
      <c r="N720" s="86"/>
    </row>
    <row r="721" spans="14:14" x14ac:dyDescent="0.3">
      <c r="N721" s="86"/>
    </row>
    <row r="722" spans="14:14" x14ac:dyDescent="0.3">
      <c r="N722" s="86"/>
    </row>
    <row r="723" spans="14:14" x14ac:dyDescent="0.3">
      <c r="N723" s="86"/>
    </row>
    <row r="724" spans="14:14" x14ac:dyDescent="0.3">
      <c r="N724" s="86"/>
    </row>
    <row r="725" spans="14:14" x14ac:dyDescent="0.3">
      <c r="N725" s="86"/>
    </row>
    <row r="726" spans="14:14" x14ac:dyDescent="0.3">
      <c r="N726" s="86"/>
    </row>
    <row r="727" spans="14:14" x14ac:dyDescent="0.3">
      <c r="N727" s="86"/>
    </row>
    <row r="728" spans="14:14" x14ac:dyDescent="0.3">
      <c r="N728" s="86"/>
    </row>
    <row r="729" spans="14:14" x14ac:dyDescent="0.3">
      <c r="N729" s="86"/>
    </row>
    <row r="730" spans="14:14" x14ac:dyDescent="0.3">
      <c r="N730" s="86"/>
    </row>
    <row r="731" spans="14:14" x14ac:dyDescent="0.3">
      <c r="N731" s="86"/>
    </row>
    <row r="732" spans="14:14" x14ac:dyDescent="0.3">
      <c r="N732" s="86"/>
    </row>
    <row r="733" spans="14:14" x14ac:dyDescent="0.3">
      <c r="N733" s="86"/>
    </row>
    <row r="734" spans="14:14" x14ac:dyDescent="0.3">
      <c r="N734" s="86"/>
    </row>
    <row r="735" spans="14:14" x14ac:dyDescent="0.3">
      <c r="N735" s="86"/>
    </row>
    <row r="736" spans="14:14" x14ac:dyDescent="0.3">
      <c r="N736" s="86"/>
    </row>
    <row r="737" spans="14:14" x14ac:dyDescent="0.3">
      <c r="N737" s="86"/>
    </row>
    <row r="738" spans="14:14" x14ac:dyDescent="0.3">
      <c r="N738" s="86"/>
    </row>
    <row r="739" spans="14:14" x14ac:dyDescent="0.3">
      <c r="N739" s="86"/>
    </row>
    <row r="740" spans="14:14" x14ac:dyDescent="0.3">
      <c r="N740" s="86"/>
    </row>
    <row r="741" spans="14:14" x14ac:dyDescent="0.3">
      <c r="N741" s="86"/>
    </row>
    <row r="742" spans="14:14" x14ac:dyDescent="0.3">
      <c r="N742" s="86"/>
    </row>
    <row r="743" spans="14:14" x14ac:dyDescent="0.3">
      <c r="N743" s="86"/>
    </row>
    <row r="744" spans="14:14" x14ac:dyDescent="0.3">
      <c r="N744" s="86"/>
    </row>
    <row r="745" spans="14:14" x14ac:dyDescent="0.3">
      <c r="N745" s="86"/>
    </row>
    <row r="746" spans="14:14" x14ac:dyDescent="0.3">
      <c r="N746" s="86"/>
    </row>
    <row r="747" spans="14:14" x14ac:dyDescent="0.3">
      <c r="N747" s="86"/>
    </row>
    <row r="748" spans="14:14" x14ac:dyDescent="0.3">
      <c r="N748" s="86"/>
    </row>
    <row r="749" spans="14:14" x14ac:dyDescent="0.3">
      <c r="N749" s="86"/>
    </row>
    <row r="750" spans="14:14" x14ac:dyDescent="0.3">
      <c r="N750" s="86"/>
    </row>
    <row r="751" spans="14:14" x14ac:dyDescent="0.3">
      <c r="N751" s="86"/>
    </row>
    <row r="752" spans="14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</sheetData>
  <autoFilter ref="A4:AO453" xr:uid="{00000000-0001-0000-0000-000000000000}">
    <filterColumn colId="2">
      <customFilters>
        <customFilter operator="notEqual" val=" "/>
      </customFilters>
    </filterColumn>
  </autoFilter>
  <phoneticPr fontId="6" type="noConversion"/>
  <conditionalFormatting sqref="C1:C209 D107:D108 D116 D164 D168:D169 D202 D209 C210:D210 C211:C1048576 D286:D287 D295 D366:D369">
    <cfRule type="cellIs" dxfId="280" priority="429" operator="equal">
      <formula>$C$224</formula>
    </cfRule>
    <cfRule type="cellIs" dxfId="279" priority="430" operator="equal">
      <formula>$C$212</formula>
    </cfRule>
  </conditionalFormatting>
  <conditionalFormatting sqref="E1:E432">
    <cfRule type="containsText" dxfId="278" priority="436" operator="containsText" text="domo">
      <formula>NOT(ISERROR(SEARCH("domo",E1)))</formula>
    </cfRule>
    <cfRule type="containsText" dxfId="277" priority="435" operator="containsText" text="fija">
      <formula>NOT(ISERROR(SEARCH("fija",E1)))</formula>
    </cfRule>
  </conditionalFormatting>
  <conditionalFormatting sqref="E1:E1048576">
    <cfRule type="cellIs" dxfId="276" priority="431" operator="equal">
      <formula>$E$7</formula>
    </cfRule>
  </conditionalFormatting>
  <conditionalFormatting sqref="E434">
    <cfRule type="containsText" dxfId="275" priority="378" operator="containsText" text="Radio">
      <formula>NOT(ISERROR(SEARCH("Radio",E434)))</formula>
    </cfRule>
    <cfRule type="containsText" dxfId="274" priority="377" operator="containsText" text="domo">
      <formula>NOT(ISERROR(SEARCH("domo",E434)))</formula>
    </cfRule>
    <cfRule type="containsText" dxfId="273" priority="376" operator="containsText" text="fija">
      <formula>NOT(ISERROR(SEARCH("fija",E434)))</formula>
    </cfRule>
  </conditionalFormatting>
  <conditionalFormatting sqref="E434:E435">
    <cfRule type="containsText" dxfId="272" priority="372" operator="containsText" text="domo">
      <formula>NOT(ISERROR(SEARCH("domo",E434)))</formula>
    </cfRule>
    <cfRule type="containsText" dxfId="271" priority="371" operator="containsText" text="fija">
      <formula>NOT(ISERROR(SEARCH("fija",E434)))</formula>
    </cfRule>
  </conditionalFormatting>
  <conditionalFormatting sqref="E435">
    <cfRule type="containsText" dxfId="270" priority="370" operator="containsText" text="domo">
      <formula>NOT(ISERROR(SEARCH("domo",E435)))</formula>
    </cfRule>
    <cfRule type="containsText" dxfId="269" priority="373" operator="containsText" text="Radio">
      <formula>NOT(ISERROR(SEARCH("Radio",E435)))</formula>
    </cfRule>
    <cfRule type="containsText" dxfId="268" priority="369" operator="containsText" text="fija">
      <formula>NOT(ISERROR(SEARCH("fija",E435)))</formula>
    </cfRule>
  </conditionalFormatting>
  <conditionalFormatting sqref="E438">
    <cfRule type="containsText" dxfId="267" priority="366" operator="containsText" text="fija">
      <formula>NOT(ISERROR(SEARCH("fija",E438)))</formula>
    </cfRule>
    <cfRule type="containsText" dxfId="266" priority="367" operator="containsText" text="domo">
      <formula>NOT(ISERROR(SEARCH("domo",E438)))</formula>
    </cfRule>
    <cfRule type="containsText" dxfId="265" priority="368" operator="containsText" text="Radio">
      <formula>NOT(ISERROR(SEARCH("Radio",E438)))</formula>
    </cfRule>
  </conditionalFormatting>
  <conditionalFormatting sqref="E438:E439">
    <cfRule type="containsText" dxfId="264" priority="362" operator="containsText" text="domo">
      <formula>NOT(ISERROR(SEARCH("domo",E438)))</formula>
    </cfRule>
    <cfRule type="containsText" dxfId="263" priority="361" operator="containsText" text="fija">
      <formula>NOT(ISERROR(SEARCH("fija",E438)))</formula>
    </cfRule>
  </conditionalFormatting>
  <conditionalFormatting sqref="E439 E27:H432">
    <cfRule type="containsText" dxfId="262" priority="363" operator="containsText" text="Radio">
      <formula>NOT(ISERROR(SEARCH("Radio",E27)))</formula>
    </cfRule>
  </conditionalFormatting>
  <conditionalFormatting sqref="E439:E440">
    <cfRule type="containsText" dxfId="261" priority="356" operator="containsText" text="fija">
      <formula>NOT(ISERROR(SEARCH("fija",E439)))</formula>
    </cfRule>
    <cfRule type="containsText" dxfId="260" priority="357" operator="containsText" text="domo">
      <formula>NOT(ISERROR(SEARCH("domo",E439)))</formula>
    </cfRule>
  </conditionalFormatting>
  <conditionalFormatting sqref="E440">
    <cfRule type="containsText" dxfId="259" priority="358" operator="containsText" text="Radio">
      <formula>NOT(ISERROR(SEARCH("Radio",E440)))</formula>
    </cfRule>
  </conditionalFormatting>
  <conditionalFormatting sqref="E440:E441">
    <cfRule type="containsText" dxfId="258" priority="352" operator="containsText" text="domo">
      <formula>NOT(ISERROR(SEARCH("domo",E440)))</formula>
    </cfRule>
    <cfRule type="containsText" dxfId="257" priority="351" operator="containsText" text="fija">
      <formula>NOT(ISERROR(SEARCH("fija",E440)))</formula>
    </cfRule>
  </conditionalFormatting>
  <conditionalFormatting sqref="E441">
    <cfRule type="containsText" dxfId="256" priority="353" operator="containsText" text="Radio">
      <formula>NOT(ISERROR(SEARCH("Radio",E441)))</formula>
    </cfRule>
    <cfRule type="containsText" dxfId="255" priority="350" operator="containsText" text="domo">
      <formula>NOT(ISERROR(SEARCH("domo",E441)))</formula>
    </cfRule>
    <cfRule type="containsText" dxfId="254" priority="349" operator="containsText" text="fija">
      <formula>NOT(ISERROR(SEARCH("fija",E441)))</formula>
    </cfRule>
  </conditionalFormatting>
  <conditionalFormatting sqref="E443 E445:E1048576">
    <cfRule type="containsText" dxfId="253" priority="648" operator="containsText" text="domo">
      <formula>NOT(ISERROR(SEARCH("domo",E443)))</formula>
    </cfRule>
    <cfRule type="containsText" dxfId="252" priority="647" operator="containsText" text="fija">
      <formula>NOT(ISERROR(SEARCH("fija",E443)))</formula>
    </cfRule>
  </conditionalFormatting>
  <conditionalFormatting sqref="E446:E448">
    <cfRule type="containsText" dxfId="251" priority="379" operator="containsText" text="fija">
      <formula>NOT(ISERROR(SEARCH("fija",E446)))</formula>
    </cfRule>
    <cfRule type="containsText" dxfId="250" priority="380" operator="containsText" text="domo">
      <formula>NOT(ISERROR(SEARCH("domo",E446)))</formula>
    </cfRule>
  </conditionalFormatting>
  <conditionalFormatting sqref="E453:E454">
    <cfRule type="containsText" dxfId="249" priority="231" operator="containsText" text="domo">
      <formula>NOT(ISERROR(SEARCH("domo",E453)))</formula>
    </cfRule>
    <cfRule type="containsText" dxfId="248" priority="230" operator="containsText" text="fija">
      <formula>NOT(ISERROR(SEARCH("fija",E453)))</formula>
    </cfRule>
  </conditionalFormatting>
  <conditionalFormatting sqref="E443:H443 E445:H455 E456:G456 E457:H1048576 E1:H26">
    <cfRule type="containsText" dxfId="247" priority="904" operator="containsText" text="Radio">
      <formula>NOT(ISERROR(SEARCH("Radio",E1)))</formula>
    </cfRule>
  </conditionalFormatting>
  <conditionalFormatting sqref="F433">
    <cfRule type="cellIs" dxfId="246" priority="27" operator="equal">
      <formula>"PTP A FO"</formula>
    </cfRule>
    <cfRule type="containsText" dxfId="245" priority="26" operator="containsText" text="Radio">
      <formula>NOT(ISERROR(SEARCH("Radio",F433)))</formula>
    </cfRule>
  </conditionalFormatting>
  <conditionalFormatting sqref="F1:G432 F443:G443 F445:G1048576">
    <cfRule type="cellIs" dxfId="244" priority="628" operator="equal">
      <formula>"PTP A FO"</formula>
    </cfRule>
  </conditionalFormatting>
  <conditionalFormatting sqref="F1:G1048576">
    <cfRule type="cellIs" dxfId="243" priority="433" operator="equal">
      <formula>"PTP A FO"</formula>
    </cfRule>
    <cfRule type="cellIs" dxfId="242" priority="432" operator="equal">
      <formula>$F$10</formula>
    </cfRule>
  </conditionalFormatting>
  <conditionalFormatting sqref="K124:M321 K107:K123">
    <cfRule type="cellIs" dxfId="241" priority="871" operator="lessThan">
      <formula>0.8</formula>
    </cfRule>
    <cfRule type="cellIs" dxfId="240" priority="872" operator="greaterThan">
      <formula>0.8</formula>
    </cfRule>
  </conditionalFormatting>
  <conditionalFormatting sqref="K370:M410">
    <cfRule type="cellIs" dxfId="239" priority="864" operator="greaterThan">
      <formula>0.8</formula>
    </cfRule>
    <cfRule type="cellIs" dxfId="238" priority="863" operator="lessThan">
      <formula>0.8</formula>
    </cfRule>
  </conditionalFormatting>
  <conditionalFormatting sqref="L7">
    <cfRule type="cellIs" dxfId="237" priority="319" operator="equal">
      <formula>"APAGADO"</formula>
    </cfRule>
  </conditionalFormatting>
  <conditionalFormatting sqref="L5:M23 O7:W7">
    <cfRule type="cellIs" dxfId="236" priority="561" operator="lessThan">
      <formula>0.8</formula>
    </cfRule>
    <cfRule type="cellIs" dxfId="235" priority="562" operator="greaterThan">
      <formula>0.8</formula>
    </cfRule>
  </conditionalFormatting>
  <conditionalFormatting sqref="L5:M106 O7:W7">
    <cfRule type="notContainsText" dxfId="234" priority="559" operator="notContains" text="Caida">
      <formula>ISERROR(SEARCH("Caida",L5))</formula>
    </cfRule>
    <cfRule type="containsText" dxfId="233" priority="560" operator="containsText" text="Caida">
      <formula>NOT(ISERROR(SEARCH("Caida",L5)))</formula>
    </cfRule>
  </conditionalFormatting>
  <conditionalFormatting sqref="L74:M74">
    <cfRule type="containsText" dxfId="232" priority="293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231" priority="869" operator="notContains" text="Caida">
      <formula>ISERROR(SEARCH("Caida",L124))</formula>
    </cfRule>
    <cfRule type="containsText" dxfId="230" priority="870" operator="containsText" text="Caida">
      <formula>NOT(ISERROR(SEARCH("Caida",L124)))</formula>
    </cfRule>
  </conditionalFormatting>
  <conditionalFormatting sqref="L370:M1048576">
    <cfRule type="containsText" dxfId="229" priority="728" operator="containsText" text="Caida">
      <formula>NOT(ISERROR(SEARCH("Caida",L370)))</formula>
    </cfRule>
    <cfRule type="notContainsText" dxfId="228" priority="727" operator="notContains" text="Caida">
      <formula>ISERROR(SEARCH("Caida",L370))</formula>
    </cfRule>
  </conditionalFormatting>
  <conditionalFormatting sqref="L5:M106 AN121:AN208 L124:M452 AH121:AO123 O124:AO192">
    <cfRule type="cellIs" dxfId="227" priority="320" operator="equal">
      <formula>"APAGADO"</formula>
    </cfRule>
  </conditionalFormatting>
  <conditionalFormatting sqref="L113:M125 O113:R125">
    <cfRule type="cellIs" dxfId="226" priority="23" operator="equal">
      <formula>"apagado"</formula>
    </cfRule>
  </conditionalFormatting>
  <conditionalFormatting sqref="L453:AO468 L5:M452 O5:AO452">
    <cfRule type="cellIs" dxfId="225" priority="22" operator="equal">
      <formula>"apagado"</formula>
    </cfRule>
  </conditionalFormatting>
  <conditionalFormatting sqref="M326:M369 M263:M266 O326:U330 O263:R266 O193:Q193 O322:U323 S324:U325 O411:R419 S411:AM425 AN411:AN453 O426:AM453 AN124:AN193 L322:L369 S193:AO193 V322:AO330 AJ411:AO452 O124:AO192 O562:AN1048576 O454:AO561">
    <cfRule type="notContainsText" dxfId="224" priority="902" operator="notContains" text="Caida">
      <formula>ISERROR(SEARCH("Caida",L124))</formula>
    </cfRule>
  </conditionalFormatting>
  <conditionalFormatting sqref="M411:M452">
    <cfRule type="cellIs" dxfId="223" priority="729" operator="lessThan">
      <formula>0.8</formula>
    </cfRule>
    <cfRule type="cellIs" dxfId="222" priority="730" operator="greaterThan">
      <formula>0.8</formula>
    </cfRule>
  </conditionalFormatting>
  <conditionalFormatting sqref="T15:X15 T8:AO14 Z15:AO15 T16:AO120">
    <cfRule type="containsText" dxfId="221" priority="160" operator="containsText" text="Caida">
      <formula>NOT(ISERROR(SEARCH("Caida",T8)))</formula>
    </cfRule>
    <cfRule type="cellIs" dxfId="220" priority="158" operator="equal">
      <formula>"APAGADO"</formula>
    </cfRule>
    <cfRule type="notContainsText" dxfId="219" priority="159" operator="notContains" text="Caida">
      <formula>ISERROR(SEARCH("Caida",T8))</formula>
    </cfRule>
    <cfRule type="cellIs" dxfId="218" priority="161" operator="lessThan">
      <formula>0.8</formula>
    </cfRule>
    <cfRule type="cellIs" dxfId="217" priority="162" operator="greaterThan">
      <formula>0.8</formula>
    </cfRule>
  </conditionalFormatting>
  <conditionalFormatting sqref="N453:N1047">
    <cfRule type="cellIs" dxfId="212" priority="183" operator="equal">
      <formula>"APAGADO"</formula>
    </cfRule>
  </conditionalFormatting>
  <conditionalFormatting sqref="N453:N1047">
    <cfRule type="cellIs" dxfId="206" priority="215" operator="greaterThan">
      <formula>0.8</formula>
    </cfRule>
    <cfRule type="cellIs" dxfId="205" priority="214" operator="lessThan">
      <formula>0.8</formula>
    </cfRule>
    <cfRule type="notContainsText" dxfId="204" priority="189" operator="notContains" text="Caida">
      <formula>ISERROR(SEARCH("Caida",N453))</formula>
    </cfRule>
    <cfRule type="containsText" dxfId="203" priority="190" operator="containsText" text="Caida">
      <formula>NOT(ISERROR(SEARCH("Caida",N453)))</formula>
    </cfRule>
    <cfRule type="cellIs" dxfId="202" priority="191" operator="lessThan">
      <formula>0.8</formula>
    </cfRule>
    <cfRule type="cellIs" dxfId="201" priority="192" operator="greaterThan">
      <formula>0.8</formula>
    </cfRule>
  </conditionalFormatting>
  <conditionalFormatting sqref="N453:N1048576 N2">
    <cfRule type="cellIs" dxfId="200" priority="209" operator="equal">
      <formula>$N$13</formula>
    </cfRule>
  </conditionalFormatting>
  <conditionalFormatting sqref="N453:N1048576">
    <cfRule type="notContainsText" dxfId="199" priority="212" operator="notContains" text="Caida">
      <formula>ISERROR(SEARCH("Caida",N453))</formula>
    </cfRule>
    <cfRule type="containsText" dxfId="198" priority="213" operator="containsText" text="Caida">
      <formula>NOT(ISERROR(SEARCH("Caida",N453)))</formula>
    </cfRule>
  </conditionalFormatting>
  <conditionalFormatting sqref="O420:Q423">
    <cfRule type="cellIs" dxfId="197" priority="722" operator="greaterThan">
      <formula>0.8</formula>
    </cfRule>
    <cfRule type="cellIs" dxfId="196" priority="721" operator="lessThan">
      <formula>0.8</formula>
    </cfRule>
    <cfRule type="containsText" dxfId="195" priority="720" operator="containsText" text="Caida">
      <formula>NOT(ISERROR(SEARCH("Caida",O420)))</formula>
    </cfRule>
    <cfRule type="notContainsText" dxfId="194" priority="719" operator="notContains" text="Caida">
      <formula>ISERROR(SEARCH("Caida",O420))</formula>
    </cfRule>
  </conditionalFormatting>
  <conditionalFormatting sqref="O424:Q425">
    <cfRule type="notContainsText" dxfId="193" priority="624" operator="notContains" text="Caida">
      <formula>ISERROR(SEARCH("Caida",O424))</formula>
    </cfRule>
    <cfRule type="cellIs" dxfId="192" priority="627" operator="greaterThan">
      <formula>0.8</formula>
    </cfRule>
    <cfRule type="cellIs" dxfId="191" priority="626" operator="lessThan">
      <formula>0.8</formula>
    </cfRule>
    <cfRule type="containsText" dxfId="190" priority="625" operator="containsText" text="Caida">
      <formula>NOT(ISERROR(SEARCH("Caida",O424)))</formula>
    </cfRule>
  </conditionalFormatting>
  <conditionalFormatting sqref="O324:R326">
    <cfRule type="cellIs" dxfId="189" priority="713" operator="greaterThan">
      <formula>0.8</formula>
    </cfRule>
    <cfRule type="cellIs" dxfId="188" priority="712" operator="lessThan">
      <formula>0.8</formula>
    </cfRule>
    <cfRule type="containsText" dxfId="187" priority="711" operator="containsText" text="Caida">
      <formula>NOT(ISERROR(SEARCH("Caida",O324)))</formula>
    </cfRule>
    <cfRule type="notContainsText" dxfId="186" priority="710" operator="notContains" text="Caida">
      <formula>ISERROR(SEARCH("Caida",O324))</formula>
    </cfRule>
  </conditionalFormatting>
  <conditionalFormatting sqref="O394:R407">
    <cfRule type="cellIs" dxfId="185" priority="681" operator="greaterThan">
      <formula>0.8</formula>
    </cfRule>
    <cfRule type="cellIs" dxfId="184" priority="680" operator="lessThan">
      <formula>0.8</formula>
    </cfRule>
  </conditionalFormatting>
  <conditionalFormatting sqref="O8:S106">
    <cfRule type="cellIs" dxfId="183" priority="56" operator="lessThan">
      <formula>0.8</formula>
    </cfRule>
    <cfRule type="cellIs" dxfId="182" priority="57" operator="greaterThan">
      <formula>0.8</formula>
    </cfRule>
    <cfRule type="containsText" dxfId="181" priority="55" operator="containsText" text="Caida">
      <formula>NOT(ISERROR(SEARCH("Caida",O8)))</formula>
    </cfRule>
    <cfRule type="notContainsText" dxfId="180" priority="54" operator="notContains" text="Caida">
      <formula>ISERROR(SEARCH("Caida",O8))</formula>
    </cfRule>
    <cfRule type="cellIs" dxfId="179" priority="53" operator="equal">
      <formula>"APAGADO"</formula>
    </cfRule>
  </conditionalFormatting>
  <conditionalFormatting sqref="AN124:AN193 O193:Q193 M263:M266 O263:R266 O322:U323 K322:L369 AN322:AN422 S324:U325 O326:U330 M326:M369 O411:R419 S413:AG425 O426:AG452 K411:L412 L413:L422 S407:T407 K24:M106 K4:K23 K413:K452 O124:AO192 S193:AO193 V322:AO330 S411:AO412 AH413:AO422 O331:AO393 S394:AO406 V407:AO407 O408:AO410">
    <cfRule type="cellIs" dxfId="178" priority="905" operator="lessThan">
      <formula>0.8</formula>
    </cfRule>
    <cfRule type="cellIs" dxfId="177" priority="906" operator="greaterThan">
      <formula>0.8</formula>
    </cfRule>
  </conditionalFormatting>
  <conditionalFormatting sqref="AN124:AN193 O193:Q193 M263:M266 O263:R266 O322:U323 L322:L369 S324:U325 O326:U330 M326:M369 O411:R419 S411:AM425 AN411:AN453 O426:AM453 O124:AO192 S193:AO193 V322:AO330 AJ411:AO452 O562:AN1048576 O454:AO561">
    <cfRule type="containsText" dxfId="176" priority="903" operator="containsText" text="Caida">
      <formula>NOT(ISERROR(SEARCH("Caida",L124)))</formula>
    </cfRule>
  </conditionalFormatting>
  <conditionalFormatting sqref="O193:Q193 AN211:AN453 O407:T407 AH453:AM453 O408:AO452 S193:AO193 O194:AO406 V407:AO407 AH562:AN1048576 AH454:AO561">
    <cfRule type="cellIs" dxfId="175" priority="637" operator="equal">
      <formula>"APAGADO"</formula>
    </cfRule>
  </conditionalFormatting>
  <conditionalFormatting sqref="O194:AO321">
    <cfRule type="cellIs" dxfId="174" priority="688" operator="lessThan">
      <formula>0.8</formula>
    </cfRule>
    <cfRule type="cellIs" dxfId="173" priority="689" operator="greaterThan">
      <formula>0.8</formula>
    </cfRule>
    <cfRule type="notContainsText" dxfId="172" priority="686" operator="notContains" text="Caida">
      <formula>ISERROR(SEARCH("Caida",O194))</formula>
    </cfRule>
    <cfRule type="containsText" dxfId="171" priority="687" operator="containsText" text="Caida">
      <formula>NOT(ISERROR(SEARCH("Caida",O194)))</formula>
    </cfRule>
  </conditionalFormatting>
  <conditionalFormatting sqref="O331:AO410">
    <cfRule type="notContainsText" dxfId="170" priority="678" operator="notContains" text="Caida">
      <formula>ISERROR(SEARCH("Caida",O331))</formula>
    </cfRule>
    <cfRule type="containsText" dxfId="169" priority="679" operator="containsText" text="Caida">
      <formula>NOT(ISERROR(SEARCH("Caida",O331)))</formula>
    </cfRule>
  </conditionalFormatting>
  <conditionalFormatting sqref="O5:AO6">
    <cfRule type="notContainsText" dxfId="168" priority="29" operator="notContains" text="Caida">
      <formula>ISERROR(SEARCH("Caida",O5))</formula>
    </cfRule>
    <cfRule type="containsText" dxfId="167" priority="30" operator="containsText" text="Caida">
      <formula>NOT(ISERROR(SEARCH("Caida",O5)))</formula>
    </cfRule>
    <cfRule type="cellIs" dxfId="166" priority="31" operator="lessThan">
      <formula>0.8</formula>
    </cfRule>
    <cfRule type="cellIs" dxfId="165" priority="32" operator="greaterThan">
      <formula>0.8</formula>
    </cfRule>
  </conditionalFormatting>
  <conditionalFormatting sqref="O5:AO7">
    <cfRule type="cellIs" dxfId="164" priority="28" operator="equal">
      <formula>"APAGADO"</formula>
    </cfRule>
  </conditionalFormatting>
  <conditionalFormatting sqref="R420:R425">
    <cfRule type="cellIs" dxfId="163" priority="661" operator="greaterThan">
      <formula>0.8</formula>
    </cfRule>
    <cfRule type="cellIs" dxfId="162" priority="660" operator="lessThan">
      <formula>0.8</formula>
    </cfRule>
    <cfRule type="containsText" dxfId="161" priority="659" operator="containsText" text="Caida">
      <formula>NOT(ISERROR(SEARCH("Caida",R420)))</formula>
    </cfRule>
    <cfRule type="notContainsText" dxfId="160" priority="658" operator="notContains" text="Caida">
      <formula>ISERROR(SEARCH("Caida",R420))</formula>
    </cfRule>
  </conditionalFormatting>
  <conditionalFormatting sqref="V7:AG7 V124:AG1048576 V3:AG3">
    <cfRule type="cellIs" dxfId="159" priority="583" operator="equal">
      <formula>"apagado"</formula>
    </cfRule>
  </conditionalFormatting>
  <conditionalFormatting sqref="X7:AE7">
    <cfRule type="containsText" dxfId="158" priority="654" operator="containsText" text="Caida">
      <formula>NOT(ISERROR(SEARCH("Caida",X7)))</formula>
    </cfRule>
    <cfRule type="cellIs" dxfId="157" priority="655" operator="lessThan">
      <formula>0.8</formula>
    </cfRule>
    <cfRule type="cellIs" dxfId="156" priority="656" operator="greaterThan">
      <formula>0.8</formula>
    </cfRule>
    <cfRule type="notContainsText" dxfId="155" priority="653" operator="notContains" text="Caida">
      <formula>ISERROR(SEARCH("Caida",X7))</formula>
    </cfRule>
  </conditionalFormatting>
  <conditionalFormatting sqref="Y14:Y15">
    <cfRule type="cellIs" dxfId="154" priority="24" operator="equal">
      <formula>"apagado"</formula>
    </cfRule>
  </conditionalFormatting>
  <conditionalFormatting sqref="AC149">
    <cfRule type="cellIs" dxfId="153" priority="413" operator="equal">
      <formula>"apagado"</formula>
    </cfRule>
  </conditionalFormatting>
  <conditionalFormatting sqref="AC182">
    <cfRule type="cellIs" dxfId="152" priority="412" operator="equal">
      <formula>"apagado"</formula>
    </cfRule>
  </conditionalFormatting>
  <conditionalFormatting sqref="AC184">
    <cfRule type="cellIs" dxfId="151" priority="411" operator="equal">
      <formula>"apagado"</formula>
    </cfRule>
  </conditionalFormatting>
  <conditionalFormatting sqref="AC189">
    <cfRule type="cellIs" dxfId="150" priority="410" operator="equal">
      <formula>"apagado"</formula>
    </cfRule>
  </conditionalFormatting>
  <conditionalFormatting sqref="AC193">
    <cfRule type="cellIs" dxfId="149" priority="409" operator="equal">
      <formula>"apagado"</formula>
    </cfRule>
  </conditionalFormatting>
  <conditionalFormatting sqref="AC220">
    <cfRule type="cellIs" dxfId="148" priority="403" operator="equal">
      <formula>"apagado"</formula>
    </cfRule>
  </conditionalFormatting>
  <conditionalFormatting sqref="AC240">
    <cfRule type="cellIs" dxfId="147" priority="381" operator="equal">
      <formula>"apagado"</formula>
    </cfRule>
  </conditionalFormatting>
  <conditionalFormatting sqref="AC243:AC247">
    <cfRule type="cellIs" dxfId="146" priority="382" operator="equal">
      <formula>"apagado"</formula>
    </cfRule>
  </conditionalFormatting>
  <conditionalFormatting sqref="AC254">
    <cfRule type="cellIs" dxfId="145" priority="383" operator="equal">
      <formula>"apagado"</formula>
    </cfRule>
  </conditionalFormatting>
  <conditionalFormatting sqref="AC293:AC295">
    <cfRule type="cellIs" dxfId="144" priority="401" operator="equal">
      <formula>"apagado"</formula>
    </cfRule>
  </conditionalFormatting>
  <conditionalFormatting sqref="AC331:AC334">
    <cfRule type="cellIs" dxfId="143" priority="397" operator="equal">
      <formula>"apagado"</formula>
    </cfRule>
  </conditionalFormatting>
  <conditionalFormatting sqref="AC359">
    <cfRule type="cellIs" dxfId="142" priority="396" operator="equal">
      <formula>"apagado"</formula>
    </cfRule>
  </conditionalFormatting>
  <conditionalFormatting sqref="AC372:AC373">
    <cfRule type="cellIs" dxfId="141" priority="394" operator="equal">
      <formula>"apagado"</formula>
    </cfRule>
  </conditionalFormatting>
  <conditionalFormatting sqref="AC390">
    <cfRule type="cellIs" dxfId="140" priority="393" operator="equal">
      <formula>"apagado"</formula>
    </cfRule>
  </conditionalFormatting>
  <conditionalFormatting sqref="AC406:AC410">
    <cfRule type="cellIs" dxfId="139" priority="391" operator="equal">
      <formula>"apagado"</formula>
    </cfRule>
  </conditionalFormatting>
  <conditionalFormatting sqref="AC413:AC414">
    <cfRule type="cellIs" dxfId="138" priority="389" operator="equal">
      <formula>"apagado"</formula>
    </cfRule>
  </conditionalFormatting>
  <conditionalFormatting sqref="AC422">
    <cfRule type="cellIs" dxfId="137" priority="388" operator="equal">
      <formula>"apagado"</formula>
    </cfRule>
  </conditionalFormatting>
  <conditionalFormatting sqref="AE133:AE135">
    <cfRule type="cellIs" dxfId="136" priority="446" operator="equal">
      <formula>"apagado"</formula>
    </cfRule>
    <cfRule type="cellIs" dxfId="135" priority="538" operator="greaterThan">
      <formula>0.8</formula>
    </cfRule>
    <cfRule type="cellIs" dxfId="134" priority="537" operator="lessThan">
      <formula>0.8</formula>
    </cfRule>
    <cfRule type="containsText" dxfId="133" priority="536" operator="containsText" text="Caida">
      <formula>NOT(ISERROR(SEARCH("Caida",AE133)))</formula>
    </cfRule>
    <cfRule type="notContainsText" dxfId="132" priority="535" operator="notContains" text="Caida">
      <formula>ISERROR(SEARCH("Caida",AE133))</formula>
    </cfRule>
  </conditionalFormatting>
  <conditionalFormatting sqref="AE139:AE144">
    <cfRule type="cellIs" dxfId="131" priority="444" operator="equal">
      <formula>"apagado"</formula>
    </cfRule>
    <cfRule type="cellIs" dxfId="130" priority="529" operator="lessThan">
      <formula>0.8</formula>
    </cfRule>
    <cfRule type="cellIs" dxfId="129" priority="530" operator="greaterThan">
      <formula>0.8</formula>
    </cfRule>
    <cfRule type="containsText" dxfId="128" priority="528" operator="containsText" text="Caida">
      <formula>NOT(ISERROR(SEARCH("Caida",AE139)))</formula>
    </cfRule>
    <cfRule type="notContainsText" dxfId="127" priority="527" operator="notContains" text="Caida">
      <formula>ISERROR(SEARCH("Caida",AE139))</formula>
    </cfRule>
  </conditionalFormatting>
  <conditionalFormatting sqref="AE148">
    <cfRule type="cellIs" dxfId="126" priority="449" operator="equal">
      <formula>"apagado"</formula>
    </cfRule>
    <cfRule type="cellIs" dxfId="125" priority="526" operator="greaterThan">
      <formula>0.8</formula>
    </cfRule>
    <cfRule type="cellIs" dxfId="124" priority="525" operator="lessThan">
      <formula>0.8</formula>
    </cfRule>
    <cfRule type="containsText" dxfId="123" priority="524" operator="containsText" text="Caida">
      <formula>NOT(ISERROR(SEARCH("Caida",AE148)))</formula>
    </cfRule>
    <cfRule type="notContainsText" dxfId="122" priority="523" operator="notContains" text="Caida">
      <formula>ISERROR(SEARCH("Caida",AE148))</formula>
    </cfRule>
  </conditionalFormatting>
  <conditionalFormatting sqref="AE150">
    <cfRule type="cellIs" dxfId="121" priority="521" operator="lessThan">
      <formula>0.8</formula>
    </cfRule>
    <cfRule type="cellIs" dxfId="120" priority="522" operator="greaterThan">
      <formula>0.8</formula>
    </cfRule>
    <cfRule type="notContainsText" dxfId="119" priority="519" operator="notContains" text="Caida">
      <formula>ISERROR(SEARCH("Caida",AE150))</formula>
    </cfRule>
    <cfRule type="containsText" dxfId="118" priority="520" operator="containsText" text="Caida">
      <formula>NOT(ISERROR(SEARCH("Caida",AE150)))</formula>
    </cfRule>
    <cfRule type="cellIs" dxfId="117" priority="448" operator="equal">
      <formula>"apagado"</formula>
    </cfRule>
  </conditionalFormatting>
  <conditionalFormatting sqref="AE166:AE170">
    <cfRule type="cellIs" dxfId="116" priority="450" operator="equal">
      <formula>"apagado"</formula>
    </cfRule>
    <cfRule type="cellIs" dxfId="115" priority="510" operator="greaterThan">
      <formula>0.8</formula>
    </cfRule>
    <cfRule type="cellIs" dxfId="114" priority="509" operator="lessThan">
      <formula>0.8</formula>
    </cfRule>
    <cfRule type="containsText" dxfId="113" priority="508" operator="containsText" text="Caida">
      <formula>NOT(ISERROR(SEARCH("Caida",AE166)))</formula>
    </cfRule>
    <cfRule type="notContainsText" dxfId="112" priority="507" operator="notContains" text="Caida">
      <formula>ISERROR(SEARCH("Caida",AE166))</formula>
    </cfRule>
  </conditionalFormatting>
  <conditionalFormatting sqref="AE189:AE191">
    <cfRule type="cellIs" dxfId="111" priority="453" operator="equal">
      <formula>"apagado"</formula>
    </cfRule>
    <cfRule type="cellIs" dxfId="110" priority="502" operator="greaterThan">
      <formula>0.8</formula>
    </cfRule>
    <cfRule type="cellIs" dxfId="109" priority="501" operator="lessThan">
      <formula>0.8</formula>
    </cfRule>
    <cfRule type="notContainsText" dxfId="108" priority="499" operator="notContains" text="Caida">
      <formula>ISERROR(SEARCH("Caida",AE189))</formula>
    </cfRule>
    <cfRule type="containsText" dxfId="107" priority="500" operator="containsText" text="Caida">
      <formula>NOT(ISERROR(SEARCH("Caida",AE189)))</formula>
    </cfRule>
  </conditionalFormatting>
  <conditionalFormatting sqref="AE193">
    <cfRule type="cellIs" dxfId="106" priority="498" operator="greaterThan">
      <formula>0.8</formula>
    </cfRule>
    <cfRule type="cellIs" dxfId="105" priority="455" operator="equal">
      <formula>"apagado"</formula>
    </cfRule>
    <cfRule type="cellIs" dxfId="104" priority="497" operator="lessThan">
      <formula>0.8</formula>
    </cfRule>
    <cfRule type="containsText" dxfId="103" priority="496" operator="containsText" text="Caida">
      <formula>NOT(ISERROR(SEARCH("Caida",AE193)))</formula>
    </cfRule>
    <cfRule type="notContainsText" dxfId="102" priority="495" operator="notContains" text="Caida">
      <formula>ISERROR(SEARCH("Caida",AE193))</formula>
    </cfRule>
  </conditionalFormatting>
  <conditionalFormatting sqref="AE207">
    <cfRule type="containsText" dxfId="101" priority="492" operator="containsText" text="Caida">
      <formula>NOT(ISERROR(SEARCH("Caida",AE207)))</formula>
    </cfRule>
    <cfRule type="notContainsText" dxfId="100" priority="491" operator="notContains" text="Caida">
      <formula>ISERROR(SEARCH("Caida",AE207))</formula>
    </cfRule>
    <cfRule type="cellIs" dxfId="99" priority="456" operator="equal">
      <formula>"apagado"</formula>
    </cfRule>
    <cfRule type="cellIs" dxfId="98" priority="494" operator="greaterThan">
      <formula>0.8</formula>
    </cfRule>
    <cfRule type="cellIs" dxfId="97" priority="493" operator="lessThan">
      <formula>0.8</formula>
    </cfRule>
  </conditionalFormatting>
  <conditionalFormatting sqref="AE220:AE222">
    <cfRule type="cellIs" dxfId="96" priority="486" operator="greaterThan">
      <formula>0.8</formula>
    </cfRule>
    <cfRule type="cellIs" dxfId="95" priority="485" operator="lessThan">
      <formula>0.8</formula>
    </cfRule>
    <cfRule type="containsText" dxfId="94" priority="484" operator="containsText" text="Caida">
      <formula>NOT(ISERROR(SEARCH("Caida",AE220)))</formula>
    </cfRule>
    <cfRule type="notContainsText" dxfId="93" priority="483" operator="notContains" text="Caida">
      <formula>ISERROR(SEARCH("Caida",AE220))</formula>
    </cfRule>
    <cfRule type="cellIs" dxfId="92" priority="457" operator="equal">
      <formula>"apagado"</formula>
    </cfRule>
  </conditionalFormatting>
  <conditionalFormatting sqref="AE228">
    <cfRule type="cellIs" dxfId="91" priority="482" operator="greaterThan">
      <formula>0.8</formula>
    </cfRule>
    <cfRule type="cellIs" dxfId="90" priority="459" operator="equal">
      <formula>"apagado"</formula>
    </cfRule>
    <cfRule type="containsText" dxfId="89" priority="480" operator="containsText" text="Caida">
      <formula>NOT(ISERROR(SEARCH("Caida",AE228)))</formula>
    </cfRule>
    <cfRule type="notContainsText" dxfId="88" priority="479" operator="notContains" text="Caida">
      <formula>ISERROR(SEARCH("Caida",AE228))</formula>
    </cfRule>
    <cfRule type="cellIs" dxfId="87" priority="481" operator="lessThan">
      <formula>0.8</formula>
    </cfRule>
  </conditionalFormatting>
  <conditionalFormatting sqref="AE236">
    <cfRule type="cellIs" dxfId="86" priority="478" operator="greaterThan">
      <formula>0.8</formula>
    </cfRule>
    <cfRule type="cellIs" dxfId="85" priority="477" operator="lessThan">
      <formula>0.8</formula>
    </cfRule>
    <cfRule type="containsText" dxfId="84" priority="476" operator="containsText" text="Caida">
      <formula>NOT(ISERROR(SEARCH("Caida",AE236)))</formula>
    </cfRule>
    <cfRule type="notContainsText" dxfId="83" priority="475" operator="notContains" text="Caida">
      <formula>ISERROR(SEARCH("Caida",AE236))</formula>
    </cfRule>
    <cfRule type="cellIs" dxfId="82" priority="462" operator="equal">
      <formula>"apagado"</formula>
    </cfRule>
  </conditionalFormatting>
  <conditionalFormatting sqref="AE241:AE242">
    <cfRule type="cellIs" dxfId="81" priority="469" operator="lessThan">
      <formula>0.8</formula>
    </cfRule>
    <cfRule type="containsText" dxfId="80" priority="468" operator="containsText" text="Caida">
      <formula>NOT(ISERROR(SEARCH("Caida",AE241)))</formula>
    </cfRule>
    <cfRule type="notContainsText" dxfId="79" priority="467" operator="notContains" text="Caida">
      <formula>ISERROR(SEARCH("Caida",AE241))</formula>
    </cfRule>
    <cfRule type="cellIs" dxfId="78" priority="460" operator="equal">
      <formula>"apagado"</formula>
    </cfRule>
    <cfRule type="cellIs" dxfId="77" priority="470" operator="greaterThan">
      <formula>0.8</formula>
    </cfRule>
  </conditionalFormatting>
  <conditionalFormatting sqref="AE412:AE414">
    <cfRule type="cellIs" dxfId="76" priority="463" operator="equal">
      <formula>"apagado"</formula>
    </cfRule>
  </conditionalFormatting>
  <conditionalFormatting sqref="AE417">
    <cfRule type="cellIs" dxfId="75" priority="465" operator="equal">
      <formula>"apagado"</formula>
    </cfRule>
  </conditionalFormatting>
  <conditionalFormatting sqref="AF7">
    <cfRule type="cellIs" dxfId="74" priority="427" operator="greaterThan">
      <formula>0.8</formula>
    </cfRule>
    <cfRule type="cellIs" dxfId="73" priority="426" operator="lessThan">
      <formula>0.8</formula>
    </cfRule>
    <cfRule type="containsText" dxfId="72" priority="425" operator="containsText" text="Caida">
      <formula>NOT(ISERROR(SEARCH("Caida",AF7)))</formula>
    </cfRule>
    <cfRule type="notContainsText" dxfId="71" priority="424" operator="notContains" text="Caida">
      <formula>ISERROR(SEARCH("Caida",AF7))</formula>
    </cfRule>
  </conditionalFormatting>
  <conditionalFormatting sqref="M322:M326 AG7:AO7">
    <cfRule type="notContainsText" dxfId="70" priority="893" operator="notContains" text="Caida">
      <formula>ISERROR(SEARCH("Caida",M7))</formula>
    </cfRule>
    <cfRule type="containsText" dxfId="69" priority="894" operator="containsText" text="Caida">
      <formula>NOT(ISERROR(SEARCH("Caida",M7)))</formula>
    </cfRule>
    <cfRule type="cellIs" dxfId="68" priority="895" operator="lessThan">
      <formula>0.8</formula>
    </cfRule>
    <cfRule type="cellIs" dxfId="67" priority="896" operator="greaterThan">
      <formula>0.8</formula>
    </cfRule>
  </conditionalFormatting>
  <conditionalFormatting sqref="AH121:AO123">
    <cfRule type="containsText" dxfId="66" priority="616" operator="containsText" text="Caida">
      <formula>NOT(ISERROR(SEARCH("Caida",AH121)))</formula>
    </cfRule>
    <cfRule type="cellIs" dxfId="65" priority="617" operator="lessThan">
      <formula>0.8</formula>
    </cfRule>
    <cfRule type="cellIs" dxfId="64" priority="618" operator="greaterThan">
      <formula>0.8</formula>
    </cfRule>
    <cfRule type="notContainsText" dxfId="63" priority="615" operator="notContains" text="Caida">
      <formula>ISERROR(SEARCH("Caida",AH121))</formula>
    </cfRule>
  </conditionalFormatting>
  <conditionalFormatting sqref="AO121:AO422">
    <cfRule type="cellIs" dxfId="62" priority="144" operator="greaterThan">
      <formula>0.8</formula>
    </cfRule>
    <cfRule type="cellIs" dxfId="61" priority="143" operator="lessThan">
      <formula>0.8</formula>
    </cfRule>
  </conditionalFormatting>
  <conditionalFormatting sqref="AO121:AO453 AO562:AO1048576">
    <cfRule type="containsText" dxfId="60" priority="142" operator="containsText" text="Caida">
      <formula>NOT(ISERROR(SEARCH("Caida",AO121)))</formula>
    </cfRule>
    <cfRule type="notContainsText" dxfId="59" priority="141" operator="notContains" text="Caida">
      <formula>ISERROR(SEARCH("Caida",AO121))</formula>
    </cfRule>
    <cfRule type="cellIs" dxfId="58" priority="140" operator="equal">
      <formula>"APAGADO"</formula>
    </cfRule>
  </conditionalFormatting>
  <conditionalFormatting sqref="N124:N321">
    <cfRule type="cellIs" dxfId="19" priority="16" operator="lessThan">
      <formula>0.8</formula>
    </cfRule>
    <cfRule type="cellIs" dxfId="20" priority="17" operator="greaterThan">
      <formula>0.8</formula>
    </cfRule>
  </conditionalFormatting>
  <conditionalFormatting sqref="N370:N410">
    <cfRule type="cellIs" dxfId="18" priority="12" operator="lessThan">
      <formula>0.8</formula>
    </cfRule>
    <cfRule type="cellIs" dxfId="17" priority="13" operator="greaterThan">
      <formula>0.8</formula>
    </cfRule>
  </conditionalFormatting>
  <conditionalFormatting sqref="N7">
    <cfRule type="cellIs" dxfId="16" priority="4" operator="equal">
      <formula>"APAGADO"</formula>
    </cfRule>
  </conditionalFormatting>
  <conditionalFormatting sqref="N5:N23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N5:N106">
    <cfRule type="notContainsText" dxfId="13" priority="6" operator="notContains" text="Caida">
      <formula>ISERROR(SEARCH("Caida",N5))</formula>
    </cfRule>
    <cfRule type="containsText" dxfId="12" priority="7" operator="containsText" text="Caida">
      <formula>NOT(ISERROR(SEARCH("Caida",N5)))</formula>
    </cfRule>
  </conditionalFormatting>
  <conditionalFormatting sqref="N74">
    <cfRule type="containsText" dxfId="11" priority="3" operator="containsText" text="Instaladas en Funcionamiento Caida">
      <formula>NOT(ISERROR(SEARCH("Instaladas en Funcionamiento Caida",N74)))</formula>
    </cfRule>
  </conditionalFormatting>
  <conditionalFormatting sqref="N124:N321">
    <cfRule type="notContainsText" dxfId="10" priority="14" operator="notContains" text="Caida">
      <formula>ISERROR(SEARCH("Caida",N124))</formula>
    </cfRule>
    <cfRule type="containsText" dxfId="9" priority="15" operator="containsText" text="Caida">
      <formula>NOT(ISERROR(SEARCH("Caida",N124)))</formula>
    </cfRule>
  </conditionalFormatting>
  <conditionalFormatting sqref="N370:N452">
    <cfRule type="notContainsText" dxfId="7" priority="10" operator="notContains" text="Caida">
      <formula>ISERROR(SEARCH("Caida",N370))</formula>
    </cfRule>
    <cfRule type="containsText" dxfId="8" priority="11" operator="containsText" text="Caida">
      <formula>NOT(ISERROR(SEARCH("Caida",N370)))</formula>
    </cfRule>
  </conditionalFormatting>
  <conditionalFormatting sqref="N124:N452 N5:N106">
    <cfRule type="cellIs" dxfId="6" priority="5" operator="equal">
      <formula>"APAGADO"</formula>
    </cfRule>
  </conditionalFormatting>
  <conditionalFormatting sqref="N113:N125">
    <cfRule type="cellIs" dxfId="5" priority="2" operator="equal">
      <formula>"apagado"</formula>
    </cfRule>
  </conditionalFormatting>
  <conditionalFormatting sqref="N5:N452">
    <cfRule type="cellIs" dxfId="4" priority="1" operator="equal">
      <formula>"apagado"</formula>
    </cfRule>
  </conditionalFormatting>
  <conditionalFormatting sqref="N322:N369">
    <cfRule type="notContainsText" dxfId="3" priority="18" operator="notContains" text="Caida">
      <formula>ISERROR(SEARCH("Caida",N322))</formula>
    </cfRule>
  </conditionalFormatting>
  <conditionalFormatting sqref="N322:N369 N411:N422 N24:N106">
    <cfRule type="cellIs" dxfId="1" priority="20" operator="lessThan">
      <formula>0.8</formula>
    </cfRule>
    <cfRule type="cellIs" dxfId="2" priority="21" operator="greaterThan">
      <formula>0.8</formula>
    </cfRule>
  </conditionalFormatting>
  <conditionalFormatting sqref="N322:N369">
    <cfRule type="containsText" dxfId="0" priority="19" operator="containsText" text="Caida">
      <formula>NOT(ISERROR(SEARCH("Caida",N322)))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G207" sqref="G207"/>
    </sheetView>
  </sheetViews>
  <sheetFormatPr baseColWidth="10" defaultRowHeight="14.4" x14ac:dyDescent="0.3"/>
  <cols>
    <col min="3" max="3" width="62.8867187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 t="str">
        <f>'RESUMEN TOTAL'!N223</f>
        <v>APAGADO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 t="str">
        <f>'RESUMEN TOTAL'!N253</f>
        <v>APAGADO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 t="str">
        <f>'RESUMEN TOTAL'!N267</f>
        <v>APAGADO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 t="str">
        <f>'RESUMEN TOTAL'!N350</f>
        <v>APAGADO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 t="str">
        <f>'RESUMEN TOTAL'!N371</f>
        <v>APAGADO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 t="str">
        <f>'RESUMEN TOTAL'!N374</f>
        <v>APAGADO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 t="str">
        <f>'RESUMEN TOTAL'!N375</f>
        <v>APAGADO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 t="str">
        <f>'RESUMEN TOTAL'!N420</f>
        <v>APAGADO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 t="str">
        <f>'RESUMEN TOTAL'!N423</f>
        <v>APAGADO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618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18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 t="str">
        <f>ESTADISTICA!H220</f>
        <v>APAGADO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 t="str">
        <f>ESTADISTICA!H240</f>
        <v>APAGADO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 t="str">
        <f>ESTADISTICA!H250</f>
        <v>APAGADO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 t="str">
        <f>ESTADISTICA!H264</f>
        <v>APAGADO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 t="str">
        <f>ESTADISTICA!H347</f>
        <v>APAGADO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 t="str">
        <f>ESTADISTICA!H368</f>
        <v>APAGADO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 t="str">
        <f>ESTADISTICA!H371</f>
        <v>APAGADO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 t="str">
        <f>ESTADISTICA!H372</f>
        <v>APAGADO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 t="str">
        <f>ESTADISTICA!H417</f>
        <v>APAGADO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 t="str">
        <f>ESTADISTICA!H420</f>
        <v>APAGADO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7" priority="1" operator="equal">
      <formula>0</formula>
    </cfRule>
    <cfRule type="cellIs" dxfId="5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6" ht="18" x14ac:dyDescent="0.35">
      <c r="C1" s="30" t="s">
        <v>983</v>
      </c>
      <c r="D1" s="31">
        <f>COUNTIFS(E4:E400,"=Fibra Optica")</f>
        <v>268</v>
      </c>
    </row>
    <row r="2" spans="1:36" ht="21" x14ac:dyDescent="0.4">
      <c r="E2" s="18" t="s">
        <v>618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10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0</v>
      </c>
      <c r="L2" s="18">
        <f>COUNTIFS(L4:L500, "=APAGADO",E4:E500,"=Fibra Optica")</f>
        <v>0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0</v>
      </c>
      <c r="P2" s="18">
        <f>COUNTIFS(P4:P500, "=APAGADO",E4:E500,"=Fibra Optica")</f>
        <v>0</v>
      </c>
      <c r="Q2" s="18">
        <f>COUNTIFS(Q4:Q500, "=APAGADO",E4:E500,"=Fibra Optica")</f>
        <v>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 t="str">
        <f>'RESUMEN TOTAL'!N223</f>
        <v>APAGADO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3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3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3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3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3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3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3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3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3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3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 t="str">
        <f>'RESUMEN TOTAL'!N243</f>
        <v>APAGADO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3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3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3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3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 t="str">
        <f>'RESUMEN TOTAL'!N247</f>
        <v>APAGADO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3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3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3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3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3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3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 t="str">
        <f>'RESUMEN TOTAL'!N253</f>
        <v>APAGADO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3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3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3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3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 t="str">
        <f>'RESUMEN TOTAL'!N267</f>
        <v>APAGADO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3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3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3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3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3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3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3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3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3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3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3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3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3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3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3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3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3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3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3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3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3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3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3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3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3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3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3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3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3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3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3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3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3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3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3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3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3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3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3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3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3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3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3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3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3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 t="str">
        <f>'RESUMEN TOTAL'!N350</f>
        <v>APAGADO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3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3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3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3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3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3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3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3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3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3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3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3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3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3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3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3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3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3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3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3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 t="str">
        <f>'RESUMEN TOTAL'!N371</f>
        <v>APAGADO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3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3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3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 t="str">
        <f>'RESUMEN TOTAL'!N374</f>
        <v>APAGADO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3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 t="str">
        <f>'RESUMEN TOTAL'!N375</f>
        <v>APAGADO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3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3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3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3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3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3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3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3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3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3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3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3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3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3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3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3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3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3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3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3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3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3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3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3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3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3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3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3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3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3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3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3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3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3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3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3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3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3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3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 t="str">
        <f>'RESUMEN TOTAL'!N420</f>
        <v>APAGADO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3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3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3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 t="str">
        <f>'RESUMEN TOTAL'!N423</f>
        <v>APAGADO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3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3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3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3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3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3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3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3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3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3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3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3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3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3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3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3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3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3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3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3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3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3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3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3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3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3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3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3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3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3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3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3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3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3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3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3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3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3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3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3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3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3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3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3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3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3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3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3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3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3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3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3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3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3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3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3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3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3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3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3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3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3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3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3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3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3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3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3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3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3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3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3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3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3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3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3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3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3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3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3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3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3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3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3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3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3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3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3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3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3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3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3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3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3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3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3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3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3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3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3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3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3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3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3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3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3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3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3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3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3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3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3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3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3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3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3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3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3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3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3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3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3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3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3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3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3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3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3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3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3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3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3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3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3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3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3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3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3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3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3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3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3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3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3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3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3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3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3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3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3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3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3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3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3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3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3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3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3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3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3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3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3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3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3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3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3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3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3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3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3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3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3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3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3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3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3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3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3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3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3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3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3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3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AB190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1152</v>
      </c>
      <c r="D1" s="32"/>
    </row>
    <row r="2" spans="1:36" ht="21" x14ac:dyDescent="0.4">
      <c r="E2" s="18" t="s">
        <v>618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0</v>
      </c>
      <c r="Q2" s="18">
        <f>COUNTIFS(Q4:Q501, "=APAGADO",E4:E501,"=PTO A FO")</f>
        <v>0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 t="str">
        <f>'RESUMEN TOTAL'!N223</f>
        <v>APAGADO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 t="str">
        <f>'RESUMEN TOTAL'!N253</f>
        <v>APAGADO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 t="str">
        <f>'RESUMEN TOTAL'!N267</f>
        <v>APAGADO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 t="str">
        <f>'RESUMEN TOTAL'!N350</f>
        <v>APAGADO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 t="str">
        <f>'RESUMEN TOTAL'!N371</f>
        <v>APAGADO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 t="str">
        <f>'RESUMEN TOTAL'!N374</f>
        <v>APAGADO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 t="str">
        <f>'RESUMEN TOTAL'!N375</f>
        <v>APAGADO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 t="str">
        <f>'RESUMEN TOTAL'!N420</f>
        <v>APAGADO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 t="str">
        <f>'RESUMEN TOTAL'!N423</f>
        <v>APAGADO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3" xr:uid="{00000000-0009-0000-0000-000004000000}"/>
  <conditionalFormatting sqref="F4:AI540">
    <cfRule type="containsText" dxfId="55" priority="1" operator="containsText" text="APAGADO">
      <formula>NOT(ISERROR(SEARCH("APAGADO",F4)))</formula>
    </cfRule>
  </conditionalFormatting>
  <conditionalFormatting sqref="AE3:AE1048576">
    <cfRule type="containsText" dxfId="5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984</v>
      </c>
      <c r="D1" s="32">
        <f>COUNTIFS(E4:E400,"=radio")</f>
        <v>91</v>
      </c>
    </row>
    <row r="2" spans="1:36" ht="21" x14ac:dyDescent="0.4">
      <c r="E2" s="18" t="s">
        <v>618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8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 t="str">
        <f>'RESUMEN TOTAL'!N223</f>
        <v>APAGADO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3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3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3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3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3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3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3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3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3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3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 t="str">
        <f>'RESUMEN TOTAL'!N243</f>
        <v>APAGADO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3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3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3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3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 t="str">
        <f>'RESUMEN TOTAL'!N247</f>
        <v>APAGADO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3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3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3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3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3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3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 t="str">
        <f>'RESUMEN TOTAL'!N253</f>
        <v>APAGADO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3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3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3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3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 t="str">
        <f>'RESUMEN TOTAL'!N267</f>
        <v>APAGADO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3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3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3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3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3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3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3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3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3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3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3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3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3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3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3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3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3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3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3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3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3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3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3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3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3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3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3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3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3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3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3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3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3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3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3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3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3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3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3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3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3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3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3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3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3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 t="str">
        <f>'RESUMEN TOTAL'!N350</f>
        <v>APAGADO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3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3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3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3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3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3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3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3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3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3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3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3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3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3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3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3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3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3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3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3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 t="str">
        <f>'RESUMEN TOTAL'!N371</f>
        <v>APAGADO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3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3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3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 t="str">
        <f>'RESUMEN TOTAL'!N374</f>
        <v>APAGADO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3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 t="str">
        <f>'RESUMEN TOTAL'!N375</f>
        <v>APAGADO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3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3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3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3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3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3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3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3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3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3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3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3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3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3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3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3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3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3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3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3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3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3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3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3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3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3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3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3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3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3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3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3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3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3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3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3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3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3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3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 t="str">
        <f>'RESUMEN TOTAL'!N420</f>
        <v>APAGADO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3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3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3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 t="str">
        <f>'RESUMEN TOTAL'!N423</f>
        <v>APAGADO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3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3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3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3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3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3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3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3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3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3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3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3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3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3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3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3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3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3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3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3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3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3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3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3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3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3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3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3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3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3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3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3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3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3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3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3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3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3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3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3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3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3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3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3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3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3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3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3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3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3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3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3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3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3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3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3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3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3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3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3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3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3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3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3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3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3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3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3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3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3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3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3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3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3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3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3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3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3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3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3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3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3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3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3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3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3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3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3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3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3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3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3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3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3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3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3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3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3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3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3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3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3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3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3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3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3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3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3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3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3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3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3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3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3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3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3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3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3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3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3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3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3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3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3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3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3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3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3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3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3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3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3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3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3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3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3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3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3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3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3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3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3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3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3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3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3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3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3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3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3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3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3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3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3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3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3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3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3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3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3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3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3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3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3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3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3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3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3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3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3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3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3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3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3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3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3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3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3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3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3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3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3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3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3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3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3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3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3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3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3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3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3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3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3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3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3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3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3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3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3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3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3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3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3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3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3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3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3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3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3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3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3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3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3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3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3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3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3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3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3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3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3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3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3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3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3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3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3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3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3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3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3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3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3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3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3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3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3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3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3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3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3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3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3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3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3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3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3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3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3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3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3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3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3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3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3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3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3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3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3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3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3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3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3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3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3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3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3" priority="1" operator="containsText" text="APAGADO">
      <formula>NOT(ISERROR(SEARCH("APAGADO",F4)))</formula>
    </cfRule>
  </conditionalFormatting>
  <conditionalFormatting sqref="AE3:AE1048576">
    <cfRule type="containsText" dxfId="52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workbookViewId="0">
      <selection activeCell="B16" sqref="B16:F22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1"/>
    <col min="4" max="4" width="11.5546875" style="9"/>
    <col min="5" max="5" width="11.5546875" style="60"/>
  </cols>
  <sheetData>
    <row r="1" spans="1:6" ht="15" thickBot="1" x14ac:dyDescent="0.35">
      <c r="C1" s="9" t="s">
        <v>996</v>
      </c>
      <c r="E1" s="60" t="s">
        <v>997</v>
      </c>
    </row>
    <row r="2" spans="1:6" ht="15.6" customHeight="1" thickTop="1" x14ac:dyDescent="0.3">
      <c r="A2" s="91"/>
      <c r="B2" s="61" t="s">
        <v>1335</v>
      </c>
      <c r="C2" s="62">
        <f>AUXILIAR!F2</f>
        <v>448</v>
      </c>
      <c r="D2" s="63"/>
      <c r="E2" s="64"/>
      <c r="F2" s="98">
        <v>45108</v>
      </c>
    </row>
    <row r="3" spans="1:6" ht="15" customHeight="1" x14ac:dyDescent="0.3">
      <c r="A3" s="92"/>
      <c r="B3" s="65" t="s">
        <v>6</v>
      </c>
      <c r="C3" s="82">
        <f>AUXILIAR!E2</f>
        <v>0</v>
      </c>
      <c r="D3" s="66">
        <f>C3</f>
        <v>0</v>
      </c>
      <c r="E3" s="67">
        <f>D3/C2</f>
        <v>0</v>
      </c>
      <c r="F3" s="99"/>
    </row>
    <row r="4" spans="1:6" x14ac:dyDescent="0.3">
      <c r="A4" s="92"/>
      <c r="B4" s="65" t="s">
        <v>1336</v>
      </c>
      <c r="C4" s="83"/>
      <c r="D4" s="66">
        <f>D3-C4</f>
        <v>0</v>
      </c>
      <c r="E4" s="67">
        <f>D4/C2</f>
        <v>0</v>
      </c>
      <c r="F4" s="99"/>
    </row>
    <row r="5" spans="1:6" x14ac:dyDescent="0.3">
      <c r="A5" s="92"/>
      <c r="B5" s="65" t="s">
        <v>1337</v>
      </c>
      <c r="C5" s="83">
        <v>1</v>
      </c>
      <c r="D5" s="66">
        <f>D4-C5</f>
        <v>-1</v>
      </c>
      <c r="E5" s="67">
        <f>D5/C2</f>
        <v>-2.232142857142857E-3</v>
      </c>
      <c r="F5" s="99"/>
    </row>
    <row r="6" spans="1:6" ht="15" thickBot="1" x14ac:dyDescent="0.35">
      <c r="A6" s="92"/>
      <c r="B6" s="68" t="s">
        <v>16</v>
      </c>
      <c r="C6" s="69">
        <f>AUXILIAR!B2</f>
        <v>0</v>
      </c>
      <c r="D6" s="70">
        <f>D5-C6</f>
        <v>-1</v>
      </c>
      <c r="E6" s="90">
        <f>D6/C2</f>
        <v>-2.232142857142857E-3</v>
      </c>
      <c r="F6" s="99"/>
    </row>
    <row r="7" spans="1:6" ht="15" customHeight="1" thickTop="1" thickBot="1" x14ac:dyDescent="0.35">
      <c r="A7" s="40"/>
      <c r="B7" s="93" t="s">
        <v>1150</v>
      </c>
      <c r="C7" s="94">
        <f>Hoja1!F3</f>
        <v>0</v>
      </c>
      <c r="D7" s="94"/>
      <c r="E7" s="95">
        <f>Hoja1!F4</f>
        <v>0</v>
      </c>
      <c r="F7" s="99"/>
    </row>
    <row r="8" spans="1:6" ht="15" thickBot="1" x14ac:dyDescent="0.35">
      <c r="B8" s="93" t="s">
        <v>1151</v>
      </c>
      <c r="C8" s="94">
        <f>Hoja1!F5</f>
        <v>0</v>
      </c>
      <c r="D8" s="94"/>
      <c r="E8" s="96">
        <f>Hoja1!F6</f>
        <v>0</v>
      </c>
      <c r="F8" s="100"/>
    </row>
    <row r="9" spans="1:6" ht="15" customHeight="1" thickTop="1" x14ac:dyDescent="0.3">
      <c r="B9" s="61" t="s">
        <v>1335</v>
      </c>
      <c r="C9" s="62">
        <f>AUXILIAR!F3</f>
        <v>448</v>
      </c>
      <c r="D9" s="63"/>
      <c r="E9" s="64"/>
      <c r="F9" s="98">
        <v>45109</v>
      </c>
    </row>
    <row r="10" spans="1:6" x14ac:dyDescent="0.3">
      <c r="B10" s="65" t="s">
        <v>6</v>
      </c>
      <c r="C10" s="82">
        <f>AUXILIAR!E3</f>
        <v>0</v>
      </c>
      <c r="D10" s="66">
        <f>C10</f>
        <v>0</v>
      </c>
      <c r="E10" s="67">
        <f>D10/C9</f>
        <v>0</v>
      </c>
      <c r="F10" s="99"/>
    </row>
    <row r="11" spans="1:6" x14ac:dyDescent="0.3">
      <c r="B11" s="65" t="s">
        <v>1336</v>
      </c>
      <c r="C11" s="83"/>
      <c r="D11" s="66">
        <f>D10-C11</f>
        <v>0</v>
      </c>
      <c r="E11" s="67">
        <f>D11/C9</f>
        <v>0</v>
      </c>
      <c r="F11" s="99"/>
    </row>
    <row r="12" spans="1:6" ht="15" customHeight="1" x14ac:dyDescent="0.3">
      <c r="B12" s="65" t="s">
        <v>1337</v>
      </c>
      <c r="C12" s="83">
        <v>1</v>
      </c>
      <c r="D12" s="66">
        <f>D11-C12</f>
        <v>-1</v>
      </c>
      <c r="E12" s="67">
        <f>D12/C9</f>
        <v>-2.232142857142857E-3</v>
      </c>
      <c r="F12" s="99"/>
    </row>
    <row r="13" spans="1:6" ht="15" thickBot="1" x14ac:dyDescent="0.35">
      <c r="B13" s="68" t="s">
        <v>16</v>
      </c>
      <c r="C13" s="69">
        <f>AUXILIAR!B3</f>
        <v>0</v>
      </c>
      <c r="D13" s="70">
        <f>D12-C13</f>
        <v>-1</v>
      </c>
      <c r="E13" s="90">
        <f>D13/C9</f>
        <v>-2.232142857142857E-3</v>
      </c>
      <c r="F13" s="99"/>
    </row>
    <row r="14" spans="1:6" ht="15.6" thickTop="1" thickBot="1" x14ac:dyDescent="0.35">
      <c r="B14" s="93" t="s">
        <v>1150</v>
      </c>
      <c r="C14" s="94">
        <f>Hoja1!G3</f>
        <v>0</v>
      </c>
      <c r="D14" s="94"/>
      <c r="E14" s="95">
        <f>Hoja1!G4</f>
        <v>0</v>
      </c>
      <c r="F14" s="99"/>
    </row>
    <row r="15" spans="1:6" ht="15" customHeight="1" thickBot="1" x14ac:dyDescent="0.35">
      <c r="B15" s="93" t="s">
        <v>1151</v>
      </c>
      <c r="C15" s="94">
        <f>Hoja1!G5</f>
        <v>0</v>
      </c>
      <c r="D15" s="94"/>
      <c r="E15" s="96">
        <f>Hoja1!G6</f>
        <v>0</v>
      </c>
      <c r="F15" s="100"/>
    </row>
    <row r="16" spans="1:6" ht="15" customHeight="1" thickTop="1" x14ac:dyDescent="0.3">
      <c r="B16" s="61" t="s">
        <v>1335</v>
      </c>
      <c r="C16" s="62">
        <f>AUXILIAR!F4</f>
        <v>448</v>
      </c>
      <c r="D16" s="63"/>
      <c r="E16" s="64"/>
      <c r="F16" s="98">
        <v>45110</v>
      </c>
    </row>
    <row r="17" spans="2:6" ht="15" customHeight="1" x14ac:dyDescent="0.3">
      <c r="B17" s="65" t="s">
        <v>6</v>
      </c>
      <c r="C17" s="82">
        <f>AUXILIAR!E4</f>
        <v>18</v>
      </c>
      <c r="D17" s="66">
        <f>C17</f>
        <v>18</v>
      </c>
      <c r="E17" s="67">
        <f>D17/C16</f>
        <v>4.0178571428571432E-2</v>
      </c>
      <c r="F17" s="99"/>
    </row>
    <row r="18" spans="2:6" x14ac:dyDescent="0.3">
      <c r="B18" s="65" t="s">
        <v>1336</v>
      </c>
      <c r="C18" s="83">
        <v>0</v>
      </c>
      <c r="D18" s="66">
        <f>D17-C18</f>
        <v>18</v>
      </c>
      <c r="E18" s="67">
        <f>D18/C16</f>
        <v>4.0178571428571432E-2</v>
      </c>
      <c r="F18" s="99"/>
    </row>
    <row r="19" spans="2:6" x14ac:dyDescent="0.3">
      <c r="B19" s="65" t="s">
        <v>1337</v>
      </c>
      <c r="C19" s="83">
        <v>1</v>
      </c>
      <c r="D19" s="66">
        <f>D18-C19</f>
        <v>17</v>
      </c>
      <c r="E19" s="67">
        <f>D19/C16</f>
        <v>3.7946428571428568E-2</v>
      </c>
      <c r="F19" s="99"/>
    </row>
    <row r="20" spans="2:6" ht="15" thickBot="1" x14ac:dyDescent="0.35">
      <c r="B20" s="68" t="s">
        <v>16</v>
      </c>
      <c r="C20" s="69">
        <f>AUXILIAR!B4</f>
        <v>8</v>
      </c>
      <c r="D20" s="70">
        <f>D19-C20</f>
        <v>9</v>
      </c>
      <c r="E20" s="90">
        <f>D20/C16</f>
        <v>2.0089285714285716E-2</v>
      </c>
      <c r="F20" s="99"/>
    </row>
    <row r="21" spans="2:6" ht="15.6" thickTop="1" thickBot="1" x14ac:dyDescent="0.35">
      <c r="B21" s="93" t="s">
        <v>1150</v>
      </c>
      <c r="C21" s="94">
        <f>Hoja1!H3</f>
        <v>6</v>
      </c>
      <c r="D21" s="94"/>
      <c r="E21" s="95">
        <f>Hoja1!H4</f>
        <v>2.5000000000000001E-2</v>
      </c>
      <c r="F21" s="99"/>
    </row>
    <row r="22" spans="2:6" ht="15" customHeight="1" thickBot="1" x14ac:dyDescent="0.35">
      <c r="B22" s="93" t="s">
        <v>1151</v>
      </c>
      <c r="C22" s="94">
        <f>Hoja1!H5</f>
        <v>12</v>
      </c>
      <c r="D22" s="94"/>
      <c r="E22" s="96">
        <f>Hoja1!H6</f>
        <v>5.7692307692307696E-2</v>
      </c>
      <c r="F22" s="100"/>
    </row>
    <row r="23" spans="2:6" ht="15" customHeight="1" thickTop="1" x14ac:dyDescent="0.3">
      <c r="B23" s="61" t="s">
        <v>1335</v>
      </c>
      <c r="C23" s="62">
        <f>AUXILIAR!F5</f>
        <v>448</v>
      </c>
      <c r="D23" s="63"/>
      <c r="E23" s="64"/>
      <c r="F23" s="98">
        <v>45111</v>
      </c>
    </row>
    <row r="24" spans="2:6" x14ac:dyDescent="0.3">
      <c r="B24" s="65" t="s">
        <v>6</v>
      </c>
      <c r="C24" s="82">
        <f>AUXILIAR!E5</f>
        <v>0</v>
      </c>
      <c r="D24" s="66">
        <f>C24</f>
        <v>0</v>
      </c>
      <c r="E24" s="67">
        <f>D24/C23</f>
        <v>0</v>
      </c>
      <c r="F24" s="99"/>
    </row>
    <row r="25" spans="2:6" x14ac:dyDescent="0.3">
      <c r="B25" s="65" t="s">
        <v>1336</v>
      </c>
      <c r="C25" s="83"/>
      <c r="D25" s="66">
        <f>D24-C25</f>
        <v>0</v>
      </c>
      <c r="E25" s="67">
        <f>D25/C23</f>
        <v>0</v>
      </c>
      <c r="F25" s="99"/>
    </row>
    <row r="26" spans="2:6" x14ac:dyDescent="0.3">
      <c r="B26" s="65" t="s">
        <v>1337</v>
      </c>
      <c r="C26" s="83">
        <v>1</v>
      </c>
      <c r="D26" s="66">
        <f>D25-C26</f>
        <v>-1</v>
      </c>
      <c r="E26" s="67">
        <f>D26/C23</f>
        <v>-2.232142857142857E-3</v>
      </c>
      <c r="F26" s="99"/>
    </row>
    <row r="27" spans="2:6" ht="15" customHeight="1" thickBot="1" x14ac:dyDescent="0.35">
      <c r="B27" s="68" t="s">
        <v>16</v>
      </c>
      <c r="C27" s="69">
        <f>AUXILIAR!B5</f>
        <v>0</v>
      </c>
      <c r="D27" s="70">
        <f>D26-C27</f>
        <v>-1</v>
      </c>
      <c r="E27" s="90">
        <f>D27/C23</f>
        <v>-2.232142857142857E-3</v>
      </c>
      <c r="F27" s="99"/>
    </row>
    <row r="28" spans="2:6" ht="15.6" thickTop="1" thickBot="1" x14ac:dyDescent="0.35">
      <c r="B28" s="93" t="s">
        <v>1150</v>
      </c>
      <c r="C28" s="94">
        <f>Hoja1!I3</f>
        <v>0</v>
      </c>
      <c r="D28" s="94"/>
      <c r="E28" s="95">
        <f>Hoja1!I4</f>
        <v>0</v>
      </c>
      <c r="F28" s="99"/>
    </row>
    <row r="29" spans="2:6" ht="15" thickBot="1" x14ac:dyDescent="0.35">
      <c r="B29" s="93" t="s">
        <v>1151</v>
      </c>
      <c r="C29" s="94">
        <f>Hoja1!I5</f>
        <v>0</v>
      </c>
      <c r="D29" s="94"/>
      <c r="E29" s="96">
        <f>Hoja1!I6</f>
        <v>0</v>
      </c>
      <c r="F29" s="100"/>
    </row>
    <row r="30" spans="2:6" ht="15" customHeight="1" thickTop="1" x14ac:dyDescent="0.3">
      <c r="B30" s="61" t="s">
        <v>1335</v>
      </c>
      <c r="C30" s="62">
        <f>AUXILIAR!F6</f>
        <v>448</v>
      </c>
      <c r="D30" s="63"/>
      <c r="E30" s="64"/>
      <c r="F30" s="98">
        <v>45112</v>
      </c>
    </row>
    <row r="31" spans="2:6" x14ac:dyDescent="0.3">
      <c r="B31" s="65" t="s">
        <v>6</v>
      </c>
      <c r="C31" s="82">
        <f>AUXILIAR!E6</f>
        <v>0</v>
      </c>
      <c r="D31" s="66">
        <f>C31</f>
        <v>0</v>
      </c>
      <c r="E31" s="67">
        <f>D31/C30</f>
        <v>0</v>
      </c>
      <c r="F31" s="99"/>
    </row>
    <row r="32" spans="2:6" ht="15.75" customHeight="1" x14ac:dyDescent="0.3">
      <c r="B32" s="65" t="s">
        <v>1336</v>
      </c>
      <c r="C32" s="83"/>
      <c r="D32" s="66">
        <f>D31-C32</f>
        <v>0</v>
      </c>
      <c r="E32" s="67">
        <f>D32/C30</f>
        <v>0</v>
      </c>
      <c r="F32" s="99"/>
    </row>
    <row r="33" spans="2:6" x14ac:dyDescent="0.3">
      <c r="B33" s="65" t="s">
        <v>1337</v>
      </c>
      <c r="C33" s="83">
        <v>1</v>
      </c>
      <c r="D33" s="66">
        <f>D32-C33</f>
        <v>-1</v>
      </c>
      <c r="E33" s="67">
        <f>D33/C30</f>
        <v>-2.232142857142857E-3</v>
      </c>
      <c r="F33" s="99"/>
    </row>
    <row r="34" spans="2:6" ht="15" thickBot="1" x14ac:dyDescent="0.35">
      <c r="B34" s="68" t="s">
        <v>16</v>
      </c>
      <c r="C34" s="69">
        <f>AUXILIAR!B6</f>
        <v>0</v>
      </c>
      <c r="D34" s="70">
        <f>D33-C34</f>
        <v>-1</v>
      </c>
      <c r="E34" s="90">
        <f>D34/C30</f>
        <v>-2.232142857142857E-3</v>
      </c>
      <c r="F34" s="99"/>
    </row>
    <row r="35" spans="2:6" ht="15.6" thickTop="1" thickBot="1" x14ac:dyDescent="0.35">
      <c r="B35" s="93" t="s">
        <v>1150</v>
      </c>
      <c r="C35" s="94">
        <f>Hoja1!J3</f>
        <v>0</v>
      </c>
      <c r="D35" s="94"/>
      <c r="E35" s="95">
        <f>Hoja1!J4</f>
        <v>0</v>
      </c>
      <c r="F35" s="99"/>
    </row>
    <row r="36" spans="2:6" ht="15" thickBot="1" x14ac:dyDescent="0.35">
      <c r="B36" s="93" t="s">
        <v>1151</v>
      </c>
      <c r="C36" s="94">
        <f>Hoja1!J5</f>
        <v>0</v>
      </c>
      <c r="D36" s="94"/>
      <c r="E36" s="96">
        <f>Hoja1!J6</f>
        <v>0</v>
      </c>
      <c r="F36" s="100"/>
    </row>
    <row r="37" spans="2:6" ht="15.75" customHeight="1" thickTop="1" x14ac:dyDescent="0.3">
      <c r="B37" s="61" t="s">
        <v>1335</v>
      </c>
      <c r="C37" s="62">
        <f>AUXILIAR!F7</f>
        <v>448</v>
      </c>
      <c r="D37" s="63"/>
      <c r="E37" s="64"/>
      <c r="F37" s="98">
        <v>45113</v>
      </c>
    </row>
    <row r="38" spans="2:6" x14ac:dyDescent="0.3">
      <c r="B38" s="65" t="s">
        <v>6</v>
      </c>
      <c r="C38" s="82">
        <f>AUXILIAR!E7</f>
        <v>0</v>
      </c>
      <c r="D38" s="66">
        <f>C38</f>
        <v>0</v>
      </c>
      <c r="E38" s="67">
        <f>D38/C37</f>
        <v>0</v>
      </c>
      <c r="F38" s="99"/>
    </row>
    <row r="39" spans="2:6" x14ac:dyDescent="0.3">
      <c r="B39" s="65" t="s">
        <v>1336</v>
      </c>
      <c r="C39" s="83"/>
      <c r="D39" s="66">
        <f>D38-C39</f>
        <v>0</v>
      </c>
      <c r="E39" s="67">
        <f>D39/C37</f>
        <v>0</v>
      </c>
      <c r="F39" s="99"/>
    </row>
    <row r="40" spans="2:6" x14ac:dyDescent="0.3">
      <c r="B40" s="65" t="s">
        <v>1337</v>
      </c>
      <c r="C40" s="83">
        <v>1</v>
      </c>
      <c r="D40" s="66">
        <f>D39-C40</f>
        <v>-1</v>
      </c>
      <c r="E40" s="67">
        <f>D40/C37</f>
        <v>-2.232142857142857E-3</v>
      </c>
      <c r="F40" s="99"/>
    </row>
    <row r="41" spans="2:6" ht="15" thickBot="1" x14ac:dyDescent="0.35">
      <c r="B41" s="68" t="s">
        <v>16</v>
      </c>
      <c r="C41" s="69">
        <f>AUXILIAR!B7</f>
        <v>0</v>
      </c>
      <c r="D41" s="70">
        <f>D40-C41</f>
        <v>-1</v>
      </c>
      <c r="E41" s="90">
        <f>D41/C37</f>
        <v>-2.232142857142857E-3</v>
      </c>
      <c r="F41" s="99"/>
    </row>
    <row r="42" spans="2:6" ht="15" customHeight="1" thickTop="1" thickBot="1" x14ac:dyDescent="0.35">
      <c r="B42" s="93" t="s">
        <v>1150</v>
      </c>
      <c r="C42" s="94">
        <f>Hoja1!K3</f>
        <v>0</v>
      </c>
      <c r="D42" s="94"/>
      <c r="E42" s="95">
        <f>Hoja1!K4</f>
        <v>0</v>
      </c>
      <c r="F42" s="99"/>
    </row>
    <row r="43" spans="2:6" ht="15" thickBot="1" x14ac:dyDescent="0.35">
      <c r="B43" s="93" t="s">
        <v>1151</v>
      </c>
      <c r="C43" s="94">
        <f>Hoja1!K5</f>
        <v>0</v>
      </c>
      <c r="D43" s="94"/>
      <c r="E43" s="96">
        <f>Hoja1!K6</f>
        <v>0</v>
      </c>
      <c r="F43" s="100"/>
    </row>
    <row r="44" spans="2:6" ht="15" customHeight="1" thickTop="1" x14ac:dyDescent="0.3">
      <c r="B44" s="61" t="s">
        <v>1335</v>
      </c>
      <c r="C44" s="62">
        <f>AUXILIAR!F8</f>
        <v>448</v>
      </c>
      <c r="D44" s="63"/>
      <c r="E44" s="64"/>
      <c r="F44" s="98">
        <v>45114</v>
      </c>
    </row>
    <row r="45" spans="2:6" x14ac:dyDescent="0.3">
      <c r="B45" s="65" t="s">
        <v>6</v>
      </c>
      <c r="C45" s="82">
        <f>AUXILIAR!E8</f>
        <v>0</v>
      </c>
      <c r="D45" s="66">
        <f>C45</f>
        <v>0</v>
      </c>
      <c r="E45" s="67">
        <f>D45/C44</f>
        <v>0</v>
      </c>
      <c r="F45" s="99"/>
    </row>
    <row r="46" spans="2:6" x14ac:dyDescent="0.3">
      <c r="B46" s="65" t="s">
        <v>1336</v>
      </c>
      <c r="C46" s="83"/>
      <c r="D46" s="66">
        <f>D45-C46</f>
        <v>0</v>
      </c>
      <c r="E46" s="67">
        <f>D46/C44</f>
        <v>0</v>
      </c>
      <c r="F46" s="99"/>
    </row>
    <row r="47" spans="2:6" x14ac:dyDescent="0.3">
      <c r="B47" s="65" t="s">
        <v>1337</v>
      </c>
      <c r="C47" s="83">
        <v>1</v>
      </c>
      <c r="D47" s="66">
        <f>D46-C47</f>
        <v>-1</v>
      </c>
      <c r="E47" s="67">
        <f>D47/C44</f>
        <v>-2.232142857142857E-3</v>
      </c>
      <c r="F47" s="99"/>
    </row>
    <row r="48" spans="2:6" ht="15" thickBot="1" x14ac:dyDescent="0.35">
      <c r="B48" s="68" t="s">
        <v>16</v>
      </c>
      <c r="C48" s="69">
        <f>AUXILIAR!B8</f>
        <v>0</v>
      </c>
      <c r="D48" s="70">
        <f>D47-C48</f>
        <v>-1</v>
      </c>
      <c r="E48" s="90">
        <f>D48/C44</f>
        <v>-2.232142857142857E-3</v>
      </c>
      <c r="F48" s="99"/>
    </row>
    <row r="49" spans="2:6" ht="15.6" thickTop="1" thickBot="1" x14ac:dyDescent="0.35">
      <c r="B49" s="93" t="s">
        <v>1150</v>
      </c>
      <c r="C49" s="94">
        <f>Hoja1!L3</f>
        <v>0</v>
      </c>
      <c r="D49" s="94"/>
      <c r="E49" s="95">
        <f>Hoja1!L4</f>
        <v>0</v>
      </c>
      <c r="F49" s="99"/>
    </row>
    <row r="50" spans="2:6" ht="15" thickBot="1" x14ac:dyDescent="0.35">
      <c r="B50" s="93" t="s">
        <v>1151</v>
      </c>
      <c r="C50" s="94">
        <f>Hoja1!L5</f>
        <v>0</v>
      </c>
      <c r="D50" s="94"/>
      <c r="E50" s="96">
        <f>Hoja1!L6</f>
        <v>0</v>
      </c>
      <c r="F50" s="100"/>
    </row>
    <row r="51" spans="2:6" ht="15" customHeight="1" thickTop="1" x14ac:dyDescent="0.3">
      <c r="B51" s="61" t="s">
        <v>1335</v>
      </c>
      <c r="C51" s="62">
        <f>AUXILIAR!F9</f>
        <v>448</v>
      </c>
      <c r="D51" s="63"/>
      <c r="E51" s="64"/>
      <c r="F51" s="98">
        <v>45115</v>
      </c>
    </row>
    <row r="52" spans="2:6" x14ac:dyDescent="0.3">
      <c r="B52" s="65" t="s">
        <v>6</v>
      </c>
      <c r="C52" s="82">
        <f>AUXILIAR!E9</f>
        <v>0</v>
      </c>
      <c r="D52" s="66">
        <f>C52</f>
        <v>0</v>
      </c>
      <c r="E52" s="67">
        <f>D52/C51</f>
        <v>0</v>
      </c>
      <c r="F52" s="99"/>
    </row>
    <row r="53" spans="2:6" x14ac:dyDescent="0.3">
      <c r="B53" s="65" t="s">
        <v>1336</v>
      </c>
      <c r="C53" s="83"/>
      <c r="D53" s="66">
        <f>D52-C53</f>
        <v>0</v>
      </c>
      <c r="E53" s="67">
        <f>D53/C51</f>
        <v>0</v>
      </c>
      <c r="F53" s="99"/>
    </row>
    <row r="54" spans="2:6" x14ac:dyDescent="0.3">
      <c r="B54" s="65" t="s">
        <v>1337</v>
      </c>
      <c r="C54" s="83">
        <v>1</v>
      </c>
      <c r="D54" s="66">
        <f>D53-C54</f>
        <v>-1</v>
      </c>
      <c r="E54" s="67">
        <f>D54/C51</f>
        <v>-2.232142857142857E-3</v>
      </c>
      <c r="F54" s="99"/>
    </row>
    <row r="55" spans="2:6" ht="15" thickBot="1" x14ac:dyDescent="0.35">
      <c r="B55" s="68" t="s">
        <v>16</v>
      </c>
      <c r="C55" s="69">
        <f>AUXILIAR!B9</f>
        <v>0</v>
      </c>
      <c r="D55" s="70">
        <f>D54-C55</f>
        <v>-1</v>
      </c>
      <c r="E55" s="90">
        <f>D55/C51</f>
        <v>-2.232142857142857E-3</v>
      </c>
      <c r="F55" s="99"/>
    </row>
    <row r="56" spans="2:6" ht="15.6" thickTop="1" thickBot="1" x14ac:dyDescent="0.35">
      <c r="B56" s="93" t="s">
        <v>1150</v>
      </c>
      <c r="C56" s="94">
        <f>Hoja1!M3</f>
        <v>0</v>
      </c>
      <c r="D56" s="94"/>
      <c r="E56" s="95">
        <f>Hoja1!M4</f>
        <v>0</v>
      </c>
      <c r="F56" s="99"/>
    </row>
    <row r="57" spans="2:6" ht="15" thickBot="1" x14ac:dyDescent="0.35">
      <c r="B57" s="93" t="s">
        <v>1151</v>
      </c>
      <c r="C57" s="94">
        <f>Hoja1!M5</f>
        <v>0</v>
      </c>
      <c r="D57" s="94"/>
      <c r="E57" s="96">
        <f>Hoja1!M6</f>
        <v>0</v>
      </c>
      <c r="F57" s="100"/>
    </row>
    <row r="58" spans="2:6" ht="15" customHeight="1" thickTop="1" x14ac:dyDescent="0.3">
      <c r="B58" s="61" t="s">
        <v>1335</v>
      </c>
      <c r="C58" s="62">
        <f>AUXILIAR!F10</f>
        <v>448</v>
      </c>
      <c r="D58" s="63"/>
      <c r="E58" s="64"/>
      <c r="F58" s="98">
        <v>45116</v>
      </c>
    </row>
    <row r="59" spans="2:6" x14ac:dyDescent="0.3">
      <c r="B59" s="65" t="s">
        <v>6</v>
      </c>
      <c r="C59" s="82">
        <f>AUXILIAR!E10</f>
        <v>0</v>
      </c>
      <c r="D59" s="66">
        <f>C59</f>
        <v>0</v>
      </c>
      <c r="E59" s="67">
        <f>D59/C58</f>
        <v>0</v>
      </c>
      <c r="F59" s="99"/>
    </row>
    <row r="60" spans="2:6" x14ac:dyDescent="0.3">
      <c r="B60" s="65" t="s">
        <v>1336</v>
      </c>
      <c r="C60" s="83"/>
      <c r="D60" s="66">
        <f>D59-C60</f>
        <v>0</v>
      </c>
      <c r="E60" s="67">
        <f>D60/C58</f>
        <v>0</v>
      </c>
      <c r="F60" s="99"/>
    </row>
    <row r="61" spans="2:6" x14ac:dyDescent="0.3">
      <c r="B61" s="65" t="s">
        <v>1337</v>
      </c>
      <c r="C61" s="83">
        <v>1</v>
      </c>
      <c r="D61" s="66">
        <f>D60-C61</f>
        <v>-1</v>
      </c>
      <c r="E61" s="67">
        <f>D61/C58</f>
        <v>-2.232142857142857E-3</v>
      </c>
      <c r="F61" s="99"/>
    </row>
    <row r="62" spans="2:6" ht="15" thickBot="1" x14ac:dyDescent="0.35">
      <c r="B62" s="68" t="s">
        <v>16</v>
      </c>
      <c r="C62" s="69">
        <f>AUXILIAR!B10</f>
        <v>0</v>
      </c>
      <c r="D62" s="70">
        <f>D61-C62</f>
        <v>-1</v>
      </c>
      <c r="E62" s="90">
        <f>D62/C58</f>
        <v>-2.232142857142857E-3</v>
      </c>
      <c r="F62" s="99"/>
    </row>
    <row r="63" spans="2:6" ht="15.6" thickTop="1" thickBot="1" x14ac:dyDescent="0.35">
      <c r="B63" s="93" t="s">
        <v>1150</v>
      </c>
      <c r="C63" s="94">
        <f>Hoja1!N3</f>
        <v>0</v>
      </c>
      <c r="D63" s="94"/>
      <c r="E63" s="95">
        <f>Hoja1!N4</f>
        <v>0</v>
      </c>
      <c r="F63" s="99"/>
    </row>
    <row r="64" spans="2:6" ht="15" thickBot="1" x14ac:dyDescent="0.35">
      <c r="B64" s="93" t="s">
        <v>1151</v>
      </c>
      <c r="C64" s="94">
        <f>Hoja1!N5</f>
        <v>0</v>
      </c>
      <c r="D64" s="94"/>
      <c r="E64" s="96">
        <f>Hoja1!N6</f>
        <v>0</v>
      </c>
      <c r="F64" s="100"/>
    </row>
    <row r="65" spans="2:6" ht="15" customHeight="1" thickTop="1" x14ac:dyDescent="0.3">
      <c r="B65" s="61" t="s">
        <v>1335</v>
      </c>
      <c r="C65" s="62">
        <f>AUXILIAR!F11</f>
        <v>448</v>
      </c>
      <c r="D65" s="63"/>
      <c r="E65" s="64"/>
      <c r="F65" s="98">
        <v>45117</v>
      </c>
    </row>
    <row r="66" spans="2:6" x14ac:dyDescent="0.3">
      <c r="B66" s="65" t="s">
        <v>6</v>
      </c>
      <c r="C66" s="82">
        <f>AUXILIAR!E11</f>
        <v>0</v>
      </c>
      <c r="D66" s="66">
        <f>C66</f>
        <v>0</v>
      </c>
      <c r="E66" s="67">
        <f>D66/C65</f>
        <v>0</v>
      </c>
      <c r="F66" s="99"/>
    </row>
    <row r="67" spans="2:6" x14ac:dyDescent="0.3">
      <c r="B67" s="65" t="s">
        <v>1336</v>
      </c>
      <c r="C67" s="83"/>
      <c r="D67" s="66">
        <f>D66-C67</f>
        <v>0</v>
      </c>
      <c r="E67" s="67">
        <f>D67/C65</f>
        <v>0</v>
      </c>
      <c r="F67" s="99"/>
    </row>
    <row r="68" spans="2:6" x14ac:dyDescent="0.3">
      <c r="B68" s="65" t="s">
        <v>1337</v>
      </c>
      <c r="C68" s="83">
        <v>1</v>
      </c>
      <c r="D68" s="66">
        <f>D67-C68</f>
        <v>-1</v>
      </c>
      <c r="E68" s="67">
        <f>D68/C65</f>
        <v>-2.232142857142857E-3</v>
      </c>
      <c r="F68" s="99"/>
    </row>
    <row r="69" spans="2:6" ht="15" thickBot="1" x14ac:dyDescent="0.35">
      <c r="B69" s="68" t="s">
        <v>16</v>
      </c>
      <c r="C69" s="69">
        <f>AUXILIAR!B11</f>
        <v>0</v>
      </c>
      <c r="D69" s="70">
        <f>D68-C69</f>
        <v>-1</v>
      </c>
      <c r="E69" s="90">
        <f>D69/C65</f>
        <v>-2.232142857142857E-3</v>
      </c>
      <c r="F69" s="99"/>
    </row>
    <row r="70" spans="2:6" ht="15.6" thickTop="1" thickBot="1" x14ac:dyDescent="0.35">
      <c r="B70" s="93" t="s">
        <v>1150</v>
      </c>
      <c r="C70" s="94">
        <f>Hoja1!O3</f>
        <v>0</v>
      </c>
      <c r="D70" s="94"/>
      <c r="E70" s="95">
        <f>Hoja1!O4</f>
        <v>0</v>
      </c>
      <c r="F70" s="99"/>
    </row>
    <row r="71" spans="2:6" ht="15" thickBot="1" x14ac:dyDescent="0.35">
      <c r="B71" s="93" t="s">
        <v>1151</v>
      </c>
      <c r="C71" s="94">
        <f>Hoja1!O5</f>
        <v>0</v>
      </c>
      <c r="D71" s="94"/>
      <c r="E71" s="96">
        <f>Hoja1!O6</f>
        <v>0</v>
      </c>
      <c r="F71" s="100"/>
    </row>
    <row r="72" spans="2:6" ht="15" customHeight="1" thickTop="1" x14ac:dyDescent="0.3">
      <c r="B72" s="61" t="s">
        <v>1335</v>
      </c>
      <c r="C72" s="62">
        <f>AUXILIAR!F12</f>
        <v>448</v>
      </c>
      <c r="D72" s="63"/>
      <c r="E72" s="64"/>
      <c r="F72" s="98">
        <v>45118</v>
      </c>
    </row>
    <row r="73" spans="2:6" x14ac:dyDescent="0.3">
      <c r="B73" s="65" t="s">
        <v>6</v>
      </c>
      <c r="C73" s="82">
        <f>AUXILIAR!E12</f>
        <v>0</v>
      </c>
      <c r="D73" s="66">
        <f>C73</f>
        <v>0</v>
      </c>
      <c r="E73" s="67">
        <f>D73/C72</f>
        <v>0</v>
      </c>
      <c r="F73" s="99"/>
    </row>
    <row r="74" spans="2:6" x14ac:dyDescent="0.3">
      <c r="B74" s="65" t="s">
        <v>1336</v>
      </c>
      <c r="C74" s="83"/>
      <c r="D74" s="66">
        <f>D73-C74</f>
        <v>0</v>
      </c>
      <c r="E74" s="67">
        <f>D74/C72</f>
        <v>0</v>
      </c>
      <c r="F74" s="99"/>
    </row>
    <row r="75" spans="2:6" x14ac:dyDescent="0.3">
      <c r="B75" s="65" t="s">
        <v>1337</v>
      </c>
      <c r="C75" s="83">
        <v>1</v>
      </c>
      <c r="D75" s="66">
        <f>D74-C75</f>
        <v>-1</v>
      </c>
      <c r="E75" s="67">
        <f>D75/C72</f>
        <v>-2.232142857142857E-3</v>
      </c>
      <c r="F75" s="99"/>
    </row>
    <row r="76" spans="2:6" ht="15" thickBot="1" x14ac:dyDescent="0.35">
      <c r="B76" s="68" t="s">
        <v>16</v>
      </c>
      <c r="C76" s="69">
        <f>AUXILIAR!B12</f>
        <v>0</v>
      </c>
      <c r="D76" s="70">
        <f>D75-C76</f>
        <v>-1</v>
      </c>
      <c r="E76" s="90">
        <f>D76/C72</f>
        <v>-2.232142857142857E-3</v>
      </c>
      <c r="F76" s="99"/>
    </row>
    <row r="77" spans="2:6" ht="15.6" thickTop="1" thickBot="1" x14ac:dyDescent="0.35">
      <c r="B77" s="93" t="s">
        <v>1150</v>
      </c>
      <c r="C77" s="94">
        <f>Hoja1!P3</f>
        <v>0</v>
      </c>
      <c r="D77" s="94"/>
      <c r="E77" s="95">
        <f>Hoja1!P4</f>
        <v>0</v>
      </c>
      <c r="F77" s="99"/>
    </row>
    <row r="78" spans="2:6" ht="15" thickBot="1" x14ac:dyDescent="0.35">
      <c r="B78" s="93" t="s">
        <v>1151</v>
      </c>
      <c r="C78" s="94">
        <f>Hoja1!P5</f>
        <v>0</v>
      </c>
      <c r="D78" s="94"/>
      <c r="E78" s="96">
        <f>Hoja1!P6</f>
        <v>0</v>
      </c>
      <c r="F78" s="100"/>
    </row>
    <row r="79" spans="2:6" ht="15" customHeight="1" thickTop="1" x14ac:dyDescent="0.3">
      <c r="B79" s="61" t="s">
        <v>1335</v>
      </c>
      <c r="C79" s="62">
        <f>AUXILIAR!F13</f>
        <v>448</v>
      </c>
      <c r="D79" s="63"/>
      <c r="E79" s="64"/>
      <c r="F79" s="98">
        <v>45119</v>
      </c>
    </row>
    <row r="80" spans="2:6" x14ac:dyDescent="0.3">
      <c r="B80" s="65" t="s">
        <v>6</v>
      </c>
      <c r="C80" s="82">
        <f>AUXILIAR!E13</f>
        <v>0</v>
      </c>
      <c r="D80" s="66">
        <f>C80</f>
        <v>0</v>
      </c>
      <c r="E80" s="67">
        <f>D80/C79</f>
        <v>0</v>
      </c>
      <c r="F80" s="99"/>
    </row>
    <row r="81" spans="2:6" x14ac:dyDescent="0.3">
      <c r="B81" s="65" t="s">
        <v>1336</v>
      </c>
      <c r="C81" s="83"/>
      <c r="D81" s="66">
        <f>D80-C81</f>
        <v>0</v>
      </c>
      <c r="E81" s="67">
        <f>D81/C79</f>
        <v>0</v>
      </c>
      <c r="F81" s="99"/>
    </row>
    <row r="82" spans="2:6" x14ac:dyDescent="0.3">
      <c r="B82" s="65" t="s">
        <v>1337</v>
      </c>
      <c r="C82" s="83">
        <v>1</v>
      </c>
      <c r="D82" s="66">
        <f>D81-C82</f>
        <v>-1</v>
      </c>
      <c r="E82" s="67">
        <f>D82/C79</f>
        <v>-2.232142857142857E-3</v>
      </c>
      <c r="F82" s="99"/>
    </row>
    <row r="83" spans="2:6" ht="15" thickBot="1" x14ac:dyDescent="0.35">
      <c r="B83" s="68" t="s">
        <v>16</v>
      </c>
      <c r="C83" s="69">
        <f>AUXILIAR!B13</f>
        <v>0</v>
      </c>
      <c r="D83" s="70">
        <f>D82-C83</f>
        <v>-1</v>
      </c>
      <c r="E83" s="90">
        <f>D83/C79</f>
        <v>-2.232142857142857E-3</v>
      </c>
      <c r="F83" s="99"/>
    </row>
    <row r="84" spans="2:6" ht="15.6" thickTop="1" thickBot="1" x14ac:dyDescent="0.35">
      <c r="B84" s="93" t="s">
        <v>1150</v>
      </c>
      <c r="C84" s="94">
        <f>Hoja1!Q3</f>
        <v>0</v>
      </c>
      <c r="D84" s="94"/>
      <c r="E84" s="95">
        <f>Hoja1!Q4</f>
        <v>0</v>
      </c>
      <c r="F84" s="99"/>
    </row>
    <row r="85" spans="2:6" ht="15" thickBot="1" x14ac:dyDescent="0.35">
      <c r="B85" s="93" t="s">
        <v>1151</v>
      </c>
      <c r="C85" s="94">
        <f>Hoja1!Q5</f>
        <v>0</v>
      </c>
      <c r="D85" s="94"/>
      <c r="E85" s="96">
        <f>Hoja1!Q6</f>
        <v>0</v>
      </c>
      <c r="F85" s="100"/>
    </row>
    <row r="86" spans="2:6" ht="15" customHeight="1" thickTop="1" x14ac:dyDescent="0.3">
      <c r="B86" s="61" t="s">
        <v>1335</v>
      </c>
      <c r="C86" s="62">
        <f>AUXILIAR!F14</f>
        <v>448</v>
      </c>
      <c r="D86" s="63"/>
      <c r="E86" s="64"/>
      <c r="F86" s="98">
        <v>45120</v>
      </c>
    </row>
    <row r="87" spans="2:6" x14ac:dyDescent="0.3">
      <c r="B87" s="65" t="s">
        <v>6</v>
      </c>
      <c r="C87" s="82">
        <f>AUXILIAR!E14</f>
        <v>0</v>
      </c>
      <c r="D87" s="66">
        <f>C87</f>
        <v>0</v>
      </c>
      <c r="E87" s="67">
        <f>D87/C86</f>
        <v>0</v>
      </c>
      <c r="F87" s="99"/>
    </row>
    <row r="88" spans="2:6" x14ac:dyDescent="0.3">
      <c r="B88" s="65" t="s">
        <v>1336</v>
      </c>
      <c r="C88" s="83"/>
      <c r="D88" s="66">
        <f>D87-C88</f>
        <v>0</v>
      </c>
      <c r="E88" s="67">
        <f>D88/C86</f>
        <v>0</v>
      </c>
      <c r="F88" s="99"/>
    </row>
    <row r="89" spans="2:6" x14ac:dyDescent="0.3">
      <c r="B89" s="65" t="s">
        <v>1337</v>
      </c>
      <c r="C89" s="83">
        <v>1</v>
      </c>
      <c r="D89" s="66">
        <f>D88-C89</f>
        <v>-1</v>
      </c>
      <c r="E89" s="67">
        <f>D89/C86</f>
        <v>-2.232142857142857E-3</v>
      </c>
      <c r="F89" s="99"/>
    </row>
    <row r="90" spans="2:6" ht="15" thickBot="1" x14ac:dyDescent="0.35">
      <c r="B90" s="68" t="s">
        <v>16</v>
      </c>
      <c r="C90" s="69">
        <f>AUXILIAR!B14</f>
        <v>0</v>
      </c>
      <c r="D90" s="70">
        <f>D89-C90</f>
        <v>-1</v>
      </c>
      <c r="E90" s="90">
        <f>D90/C86</f>
        <v>-2.232142857142857E-3</v>
      </c>
      <c r="F90" s="99"/>
    </row>
    <row r="91" spans="2:6" ht="15.6" thickTop="1" thickBot="1" x14ac:dyDescent="0.35">
      <c r="B91" s="93" t="s">
        <v>1150</v>
      </c>
      <c r="C91" s="94">
        <f>Hoja1!R3</f>
        <v>0</v>
      </c>
      <c r="D91" s="94"/>
      <c r="E91" s="95">
        <f>Hoja1!R4</f>
        <v>0</v>
      </c>
      <c r="F91" s="99"/>
    </row>
    <row r="92" spans="2:6" ht="15" thickBot="1" x14ac:dyDescent="0.35">
      <c r="B92" s="93" t="s">
        <v>1151</v>
      </c>
      <c r="C92" s="94">
        <f>Hoja1!R5</f>
        <v>0</v>
      </c>
      <c r="D92" s="94"/>
      <c r="E92" s="96">
        <f>Hoja1!R6</f>
        <v>0</v>
      </c>
      <c r="F92" s="100"/>
    </row>
    <row r="93" spans="2:6" ht="15" customHeight="1" thickTop="1" x14ac:dyDescent="0.3">
      <c r="B93" s="61" t="s">
        <v>1335</v>
      </c>
      <c r="C93" s="62">
        <f>AUXILIAR!F15</f>
        <v>448</v>
      </c>
      <c r="D93" s="63"/>
      <c r="E93" s="64"/>
      <c r="F93" s="98">
        <v>45121</v>
      </c>
    </row>
    <row r="94" spans="2:6" x14ac:dyDescent="0.3">
      <c r="B94" s="65" t="s">
        <v>6</v>
      </c>
      <c r="C94" s="82">
        <f>AUXILIAR!E15</f>
        <v>0</v>
      </c>
      <c r="D94" s="66">
        <f>C94</f>
        <v>0</v>
      </c>
      <c r="E94" s="67">
        <f>D94/C93</f>
        <v>0</v>
      </c>
      <c r="F94" s="99"/>
    </row>
    <row r="95" spans="2:6" x14ac:dyDescent="0.3">
      <c r="B95" s="65" t="s">
        <v>1336</v>
      </c>
      <c r="C95" s="83"/>
      <c r="D95" s="66">
        <f>D94-C95</f>
        <v>0</v>
      </c>
      <c r="E95" s="67">
        <f>D95/C93</f>
        <v>0</v>
      </c>
      <c r="F95" s="99"/>
    </row>
    <row r="96" spans="2:6" x14ac:dyDescent="0.3">
      <c r="B96" s="65" t="s">
        <v>1337</v>
      </c>
      <c r="C96" s="83">
        <v>1</v>
      </c>
      <c r="D96" s="66">
        <f>D95-C96</f>
        <v>-1</v>
      </c>
      <c r="E96" s="67">
        <f>D96/C93</f>
        <v>-2.232142857142857E-3</v>
      </c>
      <c r="F96" s="99"/>
    </row>
    <row r="97" spans="2:6" ht="15" thickBot="1" x14ac:dyDescent="0.35">
      <c r="B97" s="68" t="s">
        <v>16</v>
      </c>
      <c r="C97" s="69">
        <f>AUXILIAR!B15</f>
        <v>0</v>
      </c>
      <c r="D97" s="70">
        <f>D96-C97</f>
        <v>-1</v>
      </c>
      <c r="E97" s="90">
        <f>D97/C93</f>
        <v>-2.232142857142857E-3</v>
      </c>
      <c r="F97" s="99"/>
    </row>
    <row r="98" spans="2:6" ht="15.6" thickTop="1" thickBot="1" x14ac:dyDescent="0.35">
      <c r="B98" s="93" t="s">
        <v>1150</v>
      </c>
      <c r="C98" s="94">
        <f>Hoja1!S3</f>
        <v>0</v>
      </c>
      <c r="D98" s="94"/>
      <c r="E98" s="95">
        <f>Hoja1!S4</f>
        <v>0</v>
      </c>
      <c r="F98" s="99"/>
    </row>
    <row r="99" spans="2:6" ht="15" thickBot="1" x14ac:dyDescent="0.35">
      <c r="B99" s="93" t="s">
        <v>1151</v>
      </c>
      <c r="C99" s="94">
        <f>Hoja1!S5</f>
        <v>0</v>
      </c>
      <c r="D99" s="94"/>
      <c r="E99" s="96">
        <f>Hoja1!S6</f>
        <v>0</v>
      </c>
      <c r="F99" s="100"/>
    </row>
    <row r="100" spans="2:6" ht="15" customHeight="1" thickTop="1" x14ac:dyDescent="0.3">
      <c r="B100" s="61" t="s">
        <v>1335</v>
      </c>
      <c r="C100" s="62">
        <f>AUXILIAR!F16</f>
        <v>448</v>
      </c>
      <c r="D100" s="63"/>
      <c r="E100" s="64"/>
      <c r="F100" s="98">
        <v>45122</v>
      </c>
    </row>
    <row r="101" spans="2:6" x14ac:dyDescent="0.3">
      <c r="B101" s="65" t="s">
        <v>6</v>
      </c>
      <c r="C101" s="82">
        <f>AUXILIAR!E16</f>
        <v>0</v>
      </c>
      <c r="D101" s="66">
        <f>C101</f>
        <v>0</v>
      </c>
      <c r="E101" s="67">
        <f>D101/C100</f>
        <v>0</v>
      </c>
      <c r="F101" s="99"/>
    </row>
    <row r="102" spans="2:6" x14ac:dyDescent="0.3">
      <c r="B102" s="65" t="s">
        <v>1336</v>
      </c>
      <c r="C102" s="83"/>
      <c r="D102" s="66">
        <f>D101-C102</f>
        <v>0</v>
      </c>
      <c r="E102" s="67">
        <f>D102/C100</f>
        <v>0</v>
      </c>
      <c r="F102" s="99"/>
    </row>
    <row r="103" spans="2:6" x14ac:dyDescent="0.3">
      <c r="B103" s="65" t="s">
        <v>1337</v>
      </c>
      <c r="C103" s="83">
        <v>1</v>
      </c>
      <c r="D103" s="66">
        <f>D102-C103</f>
        <v>-1</v>
      </c>
      <c r="E103" s="67">
        <f>D103/C100</f>
        <v>-2.232142857142857E-3</v>
      </c>
      <c r="F103" s="99"/>
    </row>
    <row r="104" spans="2:6" ht="15" thickBot="1" x14ac:dyDescent="0.35">
      <c r="B104" s="68" t="s">
        <v>16</v>
      </c>
      <c r="C104" s="69">
        <f>AUXILIAR!B16</f>
        <v>0</v>
      </c>
      <c r="D104" s="70">
        <f>D103-C104</f>
        <v>-1</v>
      </c>
      <c r="E104" s="90">
        <f>D104/C100</f>
        <v>-2.232142857142857E-3</v>
      </c>
      <c r="F104" s="99"/>
    </row>
    <row r="105" spans="2:6" ht="15.6" thickTop="1" thickBot="1" x14ac:dyDescent="0.35">
      <c r="B105" s="93" t="s">
        <v>1150</v>
      </c>
      <c r="C105" s="94">
        <f>Hoja1!T3</f>
        <v>0</v>
      </c>
      <c r="D105" s="94"/>
      <c r="E105" s="95">
        <f>Hoja1!T4</f>
        <v>0</v>
      </c>
      <c r="F105" s="99"/>
    </row>
    <row r="106" spans="2:6" ht="15" thickBot="1" x14ac:dyDescent="0.35">
      <c r="B106" s="93" t="s">
        <v>1151</v>
      </c>
      <c r="C106" s="94">
        <f>Hoja1!T5</f>
        <v>0</v>
      </c>
      <c r="D106" s="94"/>
      <c r="E106" s="96">
        <f>Hoja1!T6</f>
        <v>0</v>
      </c>
      <c r="F106" s="100"/>
    </row>
    <row r="107" spans="2:6" ht="15" customHeight="1" thickTop="1" x14ac:dyDescent="0.3">
      <c r="B107" s="61" t="s">
        <v>1335</v>
      </c>
      <c r="C107" s="62">
        <f>AUXILIAR!F17</f>
        <v>448</v>
      </c>
      <c r="D107" s="63"/>
      <c r="E107" s="64"/>
      <c r="F107" s="98">
        <v>45123</v>
      </c>
    </row>
    <row r="108" spans="2:6" x14ac:dyDescent="0.3">
      <c r="B108" s="65" t="s">
        <v>6</v>
      </c>
      <c r="C108" s="82">
        <f>AUXILIAR!E17</f>
        <v>0</v>
      </c>
      <c r="D108" s="66">
        <f>C108</f>
        <v>0</v>
      </c>
      <c r="E108" s="67">
        <f>D108/C107</f>
        <v>0</v>
      </c>
      <c r="F108" s="99"/>
    </row>
    <row r="109" spans="2:6" x14ac:dyDescent="0.3">
      <c r="B109" s="65" t="s">
        <v>1336</v>
      </c>
      <c r="C109" s="83">
        <v>3</v>
      </c>
      <c r="D109" s="66">
        <f>D108-C109</f>
        <v>-3</v>
      </c>
      <c r="E109" s="67">
        <f>D109/C107</f>
        <v>-6.6964285714285711E-3</v>
      </c>
      <c r="F109" s="99"/>
    </row>
    <row r="110" spans="2:6" x14ac:dyDescent="0.3">
      <c r="B110" s="65" t="s">
        <v>1337</v>
      </c>
      <c r="C110" s="83">
        <v>1</v>
      </c>
      <c r="D110" s="66">
        <f>D109-C110</f>
        <v>-4</v>
      </c>
      <c r="E110" s="67">
        <f>D110/C107</f>
        <v>-8.9285714285714281E-3</v>
      </c>
      <c r="F110" s="99"/>
    </row>
    <row r="111" spans="2:6" ht="15" thickBot="1" x14ac:dyDescent="0.35">
      <c r="B111" s="68" t="s">
        <v>16</v>
      </c>
      <c r="C111" s="69">
        <f>AUXILIAR!B17</f>
        <v>0</v>
      </c>
      <c r="D111" s="70">
        <f>D110-C111</f>
        <v>-4</v>
      </c>
      <c r="E111" s="90">
        <f>D111/C107</f>
        <v>-8.9285714285714281E-3</v>
      </c>
      <c r="F111" s="99"/>
    </row>
    <row r="112" spans="2:6" ht="15.6" thickTop="1" thickBot="1" x14ac:dyDescent="0.35">
      <c r="B112" s="93" t="s">
        <v>1150</v>
      </c>
      <c r="C112" s="94">
        <f>Hoja1!U3</f>
        <v>0</v>
      </c>
      <c r="D112" s="94"/>
      <c r="E112" s="95">
        <f>Hoja1!U4</f>
        <v>0</v>
      </c>
      <c r="F112" s="99"/>
    </row>
    <row r="113" spans="2:6" ht="15" thickBot="1" x14ac:dyDescent="0.35">
      <c r="B113" s="93" t="s">
        <v>1151</v>
      </c>
      <c r="C113" s="94">
        <f>Hoja1!U5</f>
        <v>0</v>
      </c>
      <c r="D113" s="94"/>
      <c r="E113" s="96">
        <f>Hoja1!U6</f>
        <v>0</v>
      </c>
      <c r="F113" s="100"/>
    </row>
    <row r="114" spans="2:6" ht="15" customHeight="1" thickTop="1" x14ac:dyDescent="0.3">
      <c r="B114" s="61" t="s">
        <v>1335</v>
      </c>
      <c r="C114" s="62">
        <f>AUXILIAR!F18</f>
        <v>448</v>
      </c>
      <c r="D114" s="63"/>
      <c r="E114" s="64"/>
      <c r="F114" s="98">
        <v>45124</v>
      </c>
    </row>
    <row r="115" spans="2:6" x14ac:dyDescent="0.3">
      <c r="B115" s="65" t="s">
        <v>6</v>
      </c>
      <c r="C115" s="82">
        <f>AUXILIAR!E18</f>
        <v>0</v>
      </c>
      <c r="D115" s="66">
        <f>C115</f>
        <v>0</v>
      </c>
      <c r="E115" s="67">
        <f>D115/C114</f>
        <v>0</v>
      </c>
      <c r="F115" s="99"/>
    </row>
    <row r="116" spans="2:6" x14ac:dyDescent="0.3">
      <c r="B116" s="65" t="s">
        <v>1336</v>
      </c>
      <c r="C116" s="83">
        <v>0</v>
      </c>
      <c r="D116" s="66">
        <f>D115-C116</f>
        <v>0</v>
      </c>
      <c r="E116" s="67">
        <f>D116/C114</f>
        <v>0</v>
      </c>
      <c r="F116" s="99"/>
    </row>
    <row r="117" spans="2:6" x14ac:dyDescent="0.3">
      <c r="B117" s="65" t="s">
        <v>1337</v>
      </c>
      <c r="C117" s="83">
        <v>0</v>
      </c>
      <c r="D117" s="66">
        <f>D116-C117</f>
        <v>0</v>
      </c>
      <c r="E117" s="67">
        <f>D117/C114</f>
        <v>0</v>
      </c>
      <c r="F117" s="99"/>
    </row>
    <row r="118" spans="2:6" ht="15" thickBot="1" x14ac:dyDescent="0.35">
      <c r="B118" s="68" t="s">
        <v>16</v>
      </c>
      <c r="C118" s="69">
        <f>AUXILIAR!B18</f>
        <v>0</v>
      </c>
      <c r="D118" s="70">
        <f>D117-C118</f>
        <v>0</v>
      </c>
      <c r="E118" s="90">
        <f>D118/C114</f>
        <v>0</v>
      </c>
      <c r="F118" s="99"/>
    </row>
    <row r="119" spans="2:6" ht="15.6" thickTop="1" thickBot="1" x14ac:dyDescent="0.35">
      <c r="B119" s="93" t="s">
        <v>1150</v>
      </c>
      <c r="C119" s="94">
        <f>Hoja1!V3</f>
        <v>0</v>
      </c>
      <c r="D119" s="94"/>
      <c r="E119" s="95">
        <f>Hoja1!V4</f>
        <v>0</v>
      </c>
      <c r="F119" s="99"/>
    </row>
    <row r="120" spans="2:6" ht="15" thickBot="1" x14ac:dyDescent="0.35">
      <c r="B120" s="93" t="s">
        <v>1151</v>
      </c>
      <c r="C120" s="94">
        <f>Hoja1!V5</f>
        <v>0</v>
      </c>
      <c r="D120" s="94"/>
      <c r="E120" s="96">
        <f>Hoja1!V6</f>
        <v>0</v>
      </c>
      <c r="F120" s="100"/>
    </row>
    <row r="121" spans="2:6" ht="15" customHeight="1" thickTop="1" x14ac:dyDescent="0.3">
      <c r="B121" s="61" t="s">
        <v>1335</v>
      </c>
      <c r="C121" s="62">
        <f>AUXILIAR!F19</f>
        <v>448</v>
      </c>
      <c r="D121" s="63"/>
      <c r="E121" s="64"/>
      <c r="F121" s="98">
        <v>45125</v>
      </c>
    </row>
    <row r="122" spans="2:6" x14ac:dyDescent="0.3">
      <c r="B122" s="65" t="s">
        <v>6</v>
      </c>
      <c r="C122" s="82">
        <f>AUXILIAR!E19</f>
        <v>0</v>
      </c>
      <c r="D122" s="66">
        <f>C122</f>
        <v>0</v>
      </c>
      <c r="E122" s="67">
        <f>D122/C121</f>
        <v>0</v>
      </c>
      <c r="F122" s="99"/>
    </row>
    <row r="123" spans="2:6" x14ac:dyDescent="0.3">
      <c r="B123" s="65" t="s">
        <v>1336</v>
      </c>
      <c r="C123" s="83">
        <v>0</v>
      </c>
      <c r="D123" s="66">
        <f>D122-C123</f>
        <v>0</v>
      </c>
      <c r="E123" s="67">
        <f>D123/C121</f>
        <v>0</v>
      </c>
      <c r="F123" s="99"/>
    </row>
    <row r="124" spans="2:6" x14ac:dyDescent="0.3">
      <c r="B124" s="65" t="s">
        <v>1337</v>
      </c>
      <c r="C124" s="83">
        <v>0</v>
      </c>
      <c r="D124" s="66">
        <f>D123-C124</f>
        <v>0</v>
      </c>
      <c r="E124" s="67">
        <f>D124/C121</f>
        <v>0</v>
      </c>
      <c r="F124" s="99"/>
    </row>
    <row r="125" spans="2:6" ht="15" thickBot="1" x14ac:dyDescent="0.35">
      <c r="B125" s="68" t="s">
        <v>16</v>
      </c>
      <c r="C125" s="69">
        <f>AUXILIAR!B19</f>
        <v>0</v>
      </c>
      <c r="D125" s="70">
        <f>D124-C125</f>
        <v>0</v>
      </c>
      <c r="E125" s="90">
        <f>D125/C121</f>
        <v>0</v>
      </c>
      <c r="F125" s="99"/>
    </row>
    <row r="126" spans="2:6" ht="15.6" thickTop="1" thickBot="1" x14ac:dyDescent="0.35">
      <c r="B126" s="93" t="s">
        <v>1150</v>
      </c>
      <c r="C126" s="94">
        <f>Hoja1!W3</f>
        <v>0</v>
      </c>
      <c r="D126" s="94"/>
      <c r="E126" s="95">
        <f>Hoja1!W4</f>
        <v>0</v>
      </c>
      <c r="F126" s="99"/>
    </row>
    <row r="127" spans="2:6" ht="15" thickBot="1" x14ac:dyDescent="0.35">
      <c r="B127" s="93" t="s">
        <v>1151</v>
      </c>
      <c r="C127" s="94">
        <f>Hoja1!W5</f>
        <v>0</v>
      </c>
      <c r="D127" s="94"/>
      <c r="E127" s="96">
        <f>Hoja1!W6</f>
        <v>0</v>
      </c>
      <c r="F127" s="100"/>
    </row>
    <row r="128" spans="2:6" ht="15" customHeight="1" thickTop="1" x14ac:dyDescent="0.3">
      <c r="B128" s="61" t="s">
        <v>1335</v>
      </c>
      <c r="C128" s="62">
        <f>AUXILIAR!F20</f>
        <v>448</v>
      </c>
      <c r="D128" s="63"/>
      <c r="E128" s="64"/>
      <c r="F128" s="98">
        <v>45126</v>
      </c>
    </row>
    <row r="129" spans="2:6" x14ac:dyDescent="0.3">
      <c r="B129" s="65" t="s">
        <v>6</v>
      </c>
      <c r="C129" s="82">
        <f>AUXILIAR!E20</f>
        <v>0</v>
      </c>
      <c r="D129" s="66">
        <f>C129</f>
        <v>0</v>
      </c>
      <c r="E129" s="67">
        <f>D129/C128</f>
        <v>0</v>
      </c>
      <c r="F129" s="99"/>
    </row>
    <row r="130" spans="2:6" x14ac:dyDescent="0.3">
      <c r="B130" s="65" t="s">
        <v>1336</v>
      </c>
      <c r="C130" s="83">
        <v>0</v>
      </c>
      <c r="D130" s="66">
        <f>D129-C130</f>
        <v>0</v>
      </c>
      <c r="E130" s="67">
        <f>D130/C128</f>
        <v>0</v>
      </c>
      <c r="F130" s="99"/>
    </row>
    <row r="131" spans="2:6" x14ac:dyDescent="0.3">
      <c r="B131" s="65" t="s">
        <v>1337</v>
      </c>
      <c r="C131" s="83">
        <v>0</v>
      </c>
      <c r="D131" s="66">
        <f>D130-C131</f>
        <v>0</v>
      </c>
      <c r="E131" s="67">
        <f>D131/C128</f>
        <v>0</v>
      </c>
      <c r="F131" s="99"/>
    </row>
    <row r="132" spans="2:6" ht="15" thickBot="1" x14ac:dyDescent="0.35">
      <c r="B132" s="68" t="s">
        <v>16</v>
      </c>
      <c r="C132" s="69">
        <f>AUXILIAR!B20</f>
        <v>0</v>
      </c>
      <c r="D132" s="70">
        <f>D131-C132</f>
        <v>0</v>
      </c>
      <c r="E132" s="90">
        <f>D132/C128</f>
        <v>0</v>
      </c>
      <c r="F132" s="99"/>
    </row>
    <row r="133" spans="2:6" ht="15.6" thickTop="1" thickBot="1" x14ac:dyDescent="0.35">
      <c r="B133" s="93" t="s">
        <v>1150</v>
      </c>
      <c r="C133" s="94">
        <f>Hoja1!X3</f>
        <v>0</v>
      </c>
      <c r="D133" s="94"/>
      <c r="E133" s="95">
        <f>Hoja1!X4</f>
        <v>0</v>
      </c>
      <c r="F133" s="99"/>
    </row>
    <row r="134" spans="2:6" ht="15" thickBot="1" x14ac:dyDescent="0.35">
      <c r="B134" s="93" t="s">
        <v>1151</v>
      </c>
      <c r="C134" s="94">
        <f>Hoja1!X5</f>
        <v>0</v>
      </c>
      <c r="D134" s="94"/>
      <c r="E134" s="96">
        <f>Hoja1!X6</f>
        <v>0</v>
      </c>
      <c r="F134" s="100"/>
    </row>
    <row r="135" spans="2:6" ht="15" customHeight="1" thickTop="1" x14ac:dyDescent="0.3">
      <c r="B135" s="61" t="s">
        <v>1335</v>
      </c>
      <c r="C135" s="62"/>
      <c r="D135" s="63"/>
      <c r="E135" s="64"/>
      <c r="F135" s="98">
        <v>45127</v>
      </c>
    </row>
    <row r="136" spans="2:6" x14ac:dyDescent="0.3">
      <c r="B136" s="65" t="s">
        <v>6</v>
      </c>
      <c r="C136" s="82"/>
      <c r="D136" s="66"/>
      <c r="E136" s="67"/>
      <c r="F136" s="99"/>
    </row>
    <row r="137" spans="2:6" x14ac:dyDescent="0.3">
      <c r="B137" s="65" t="s">
        <v>1336</v>
      </c>
      <c r="C137" s="83"/>
      <c r="D137" s="66"/>
      <c r="E137" s="67"/>
      <c r="F137" s="99"/>
    </row>
    <row r="138" spans="2:6" x14ac:dyDescent="0.3">
      <c r="B138" s="65" t="s">
        <v>1337</v>
      </c>
      <c r="C138" s="83"/>
      <c r="D138" s="66"/>
      <c r="E138" s="67"/>
      <c r="F138" s="99"/>
    </row>
    <row r="139" spans="2:6" ht="15" thickBot="1" x14ac:dyDescent="0.35">
      <c r="B139" s="68" t="s">
        <v>16</v>
      </c>
      <c r="C139" s="69"/>
      <c r="D139" s="70"/>
      <c r="E139" s="90"/>
      <c r="F139" s="99"/>
    </row>
    <row r="140" spans="2:6" ht="15.6" thickTop="1" thickBot="1" x14ac:dyDescent="0.35">
      <c r="B140" s="93" t="s">
        <v>1150</v>
      </c>
      <c r="C140" s="94"/>
      <c r="D140" s="94"/>
      <c r="E140" s="95"/>
      <c r="F140" s="99"/>
    </row>
    <row r="141" spans="2:6" ht="15" thickBot="1" x14ac:dyDescent="0.35">
      <c r="B141" s="93" t="s">
        <v>1151</v>
      </c>
      <c r="C141" s="94"/>
      <c r="D141" s="94"/>
      <c r="E141" s="96"/>
      <c r="F141" s="100"/>
    </row>
    <row r="142" spans="2:6" ht="15" customHeight="1" thickTop="1" x14ac:dyDescent="0.3">
      <c r="B142" s="61" t="s">
        <v>1335</v>
      </c>
      <c r="C142" s="62">
        <v>448</v>
      </c>
      <c r="D142" s="63"/>
      <c r="E142" s="64"/>
      <c r="F142" s="98">
        <v>45128</v>
      </c>
    </row>
    <row r="143" spans="2:6" x14ac:dyDescent="0.3">
      <c r="B143" s="65" t="s">
        <v>6</v>
      </c>
      <c r="C143" s="82"/>
      <c r="D143" s="66">
        <f>C143</f>
        <v>0</v>
      </c>
      <c r="E143" s="67">
        <f>D143/C142</f>
        <v>0</v>
      </c>
      <c r="F143" s="99"/>
    </row>
    <row r="144" spans="2:6" x14ac:dyDescent="0.3">
      <c r="B144" s="65" t="s">
        <v>1336</v>
      </c>
      <c r="C144" s="83"/>
      <c r="D144" s="66">
        <f>D143-C144</f>
        <v>0</v>
      </c>
      <c r="E144" s="67">
        <f>D144/C142</f>
        <v>0</v>
      </c>
      <c r="F144" s="99"/>
    </row>
    <row r="145" spans="2:6" x14ac:dyDescent="0.3">
      <c r="B145" s="65" t="s">
        <v>1337</v>
      </c>
      <c r="C145" s="83">
        <v>1</v>
      </c>
      <c r="D145" s="66">
        <f>D144-C145</f>
        <v>-1</v>
      </c>
      <c r="E145" s="67">
        <f>D145/C142</f>
        <v>-2.232142857142857E-3</v>
      </c>
      <c r="F145" s="99"/>
    </row>
    <row r="146" spans="2:6" ht="15" thickBot="1" x14ac:dyDescent="0.35">
      <c r="B146" s="68" t="s">
        <v>16</v>
      </c>
      <c r="C146" s="69"/>
      <c r="D146" s="70">
        <f>D145-C146</f>
        <v>-1</v>
      </c>
      <c r="E146" s="67">
        <f>D146/C142</f>
        <v>-2.232142857142857E-3</v>
      </c>
      <c r="F146" s="99"/>
    </row>
    <row r="147" spans="2:6" ht="15.6" thickTop="1" thickBot="1" x14ac:dyDescent="0.35">
      <c r="B147" s="93" t="s">
        <v>1150</v>
      </c>
      <c r="C147" s="94"/>
      <c r="D147" s="94"/>
      <c r="E147" s="95">
        <v>0.05</v>
      </c>
      <c r="F147" s="99"/>
    </row>
    <row r="148" spans="2:6" ht="15" thickBot="1" x14ac:dyDescent="0.35">
      <c r="B148" s="93" t="s">
        <v>1151</v>
      </c>
      <c r="C148" s="94"/>
      <c r="D148" s="94"/>
      <c r="E148" s="96">
        <v>0.1</v>
      </c>
      <c r="F148" s="100"/>
    </row>
    <row r="149" spans="2:6" ht="15" customHeight="1" thickTop="1" x14ac:dyDescent="0.3">
      <c r="B149" s="61" t="s">
        <v>1335</v>
      </c>
      <c r="C149" s="62">
        <v>448</v>
      </c>
      <c r="D149" s="63"/>
      <c r="E149" s="64"/>
      <c r="F149" s="98">
        <v>45129</v>
      </c>
    </row>
    <row r="150" spans="2:6" x14ac:dyDescent="0.3">
      <c r="B150" s="65" t="s">
        <v>6</v>
      </c>
      <c r="C150" s="82"/>
      <c r="D150" s="66">
        <f>C150</f>
        <v>0</v>
      </c>
      <c r="E150" s="67">
        <f>D150/C149</f>
        <v>0</v>
      </c>
      <c r="F150" s="99"/>
    </row>
    <row r="151" spans="2:6" x14ac:dyDescent="0.3">
      <c r="B151" s="65" t="s">
        <v>1336</v>
      </c>
      <c r="C151" s="83"/>
      <c r="D151" s="66">
        <f>D150-C151</f>
        <v>0</v>
      </c>
      <c r="E151" s="67">
        <f>D151/C149</f>
        <v>0</v>
      </c>
      <c r="F151" s="99"/>
    </row>
    <row r="152" spans="2:6" x14ac:dyDescent="0.3">
      <c r="B152" s="65" t="s">
        <v>1337</v>
      </c>
      <c r="C152" s="83">
        <v>1</v>
      </c>
      <c r="D152" s="66">
        <f>D151-C152</f>
        <v>-1</v>
      </c>
      <c r="E152" s="67">
        <f>D152/C149</f>
        <v>-2.232142857142857E-3</v>
      </c>
      <c r="F152" s="99"/>
    </row>
    <row r="153" spans="2:6" ht="15" thickBot="1" x14ac:dyDescent="0.35">
      <c r="B153" s="68" t="s">
        <v>16</v>
      </c>
      <c r="C153" s="69"/>
      <c r="D153" s="70">
        <f>D152-C153</f>
        <v>-1</v>
      </c>
      <c r="E153" s="67">
        <f>D153/C149</f>
        <v>-2.232142857142857E-3</v>
      </c>
      <c r="F153" s="99"/>
    </row>
    <row r="154" spans="2:6" ht="15.6" thickTop="1" thickBot="1" x14ac:dyDescent="0.35">
      <c r="B154" s="93" t="s">
        <v>1150</v>
      </c>
      <c r="C154" s="94"/>
      <c r="D154" s="94"/>
      <c r="E154" s="95">
        <v>0.03</v>
      </c>
      <c r="F154" s="99"/>
    </row>
    <row r="155" spans="2:6" ht="15" thickBot="1" x14ac:dyDescent="0.35">
      <c r="B155" s="93" t="s">
        <v>1151</v>
      </c>
      <c r="C155" s="94"/>
      <c r="D155" s="94"/>
      <c r="E155" s="96">
        <v>0.05</v>
      </c>
      <c r="F155" s="100"/>
    </row>
    <row r="156" spans="2:6" ht="15.75" customHeight="1" thickTop="1" x14ac:dyDescent="0.3">
      <c r="B156" s="61" t="s">
        <v>1335</v>
      </c>
      <c r="C156" s="62">
        <v>448</v>
      </c>
      <c r="D156" s="63"/>
      <c r="E156" s="64"/>
      <c r="F156" s="98">
        <v>45130</v>
      </c>
    </row>
    <row r="157" spans="2:6" x14ac:dyDescent="0.3">
      <c r="B157" s="65" t="s">
        <v>6</v>
      </c>
      <c r="C157" s="82"/>
      <c r="D157" s="66">
        <f>C157</f>
        <v>0</v>
      </c>
      <c r="E157" s="67">
        <f>D157/C156</f>
        <v>0</v>
      </c>
      <c r="F157" s="99"/>
    </row>
    <row r="158" spans="2:6" x14ac:dyDescent="0.3">
      <c r="B158" s="65" t="s">
        <v>1336</v>
      </c>
      <c r="C158" s="83"/>
      <c r="D158" s="66">
        <f>D157-C158</f>
        <v>0</v>
      </c>
      <c r="E158" s="67">
        <f>D158/C156</f>
        <v>0</v>
      </c>
      <c r="F158" s="99"/>
    </row>
    <row r="159" spans="2:6" x14ac:dyDescent="0.3">
      <c r="B159" s="65" t="s">
        <v>1337</v>
      </c>
      <c r="C159" s="83">
        <v>1</v>
      </c>
      <c r="D159" s="66">
        <f>D158-C159</f>
        <v>-1</v>
      </c>
      <c r="E159" s="67">
        <f>D159/C156</f>
        <v>-2.232142857142857E-3</v>
      </c>
      <c r="F159" s="99"/>
    </row>
    <row r="160" spans="2:6" ht="15" thickBot="1" x14ac:dyDescent="0.35">
      <c r="B160" s="68" t="s">
        <v>16</v>
      </c>
      <c r="C160" s="69">
        <v>3</v>
      </c>
      <c r="D160" s="70">
        <f>D159-C160</f>
        <v>-4</v>
      </c>
      <c r="E160" s="67">
        <f>D160/C156</f>
        <v>-8.9285714285714281E-3</v>
      </c>
      <c r="F160" s="99"/>
    </row>
    <row r="161" spans="2:6" ht="15.6" thickTop="1" thickBot="1" x14ac:dyDescent="0.35">
      <c r="B161" s="93" t="s">
        <v>1150</v>
      </c>
      <c r="C161" s="94"/>
      <c r="D161" s="94"/>
      <c r="E161" s="95">
        <v>7.0000000000000007E-2</v>
      </c>
      <c r="F161" s="99"/>
    </row>
    <row r="162" spans="2:6" ht="15" thickBot="1" x14ac:dyDescent="0.35">
      <c r="B162" s="93" t="s">
        <v>1151</v>
      </c>
      <c r="C162" s="94"/>
      <c r="D162" s="94"/>
      <c r="E162" s="96">
        <v>0.06</v>
      </c>
      <c r="F162" s="100"/>
    </row>
    <row r="163" spans="2:6" ht="15" customHeight="1" thickTop="1" x14ac:dyDescent="0.3">
      <c r="B163" s="61" t="s">
        <v>1335</v>
      </c>
      <c r="C163" s="62"/>
      <c r="D163" s="63"/>
      <c r="E163" s="64"/>
      <c r="F163" s="98">
        <v>45131</v>
      </c>
    </row>
    <row r="164" spans="2:6" x14ac:dyDescent="0.3">
      <c r="B164" s="65" t="s">
        <v>6</v>
      </c>
      <c r="C164" s="82"/>
      <c r="D164" s="66"/>
      <c r="E164" s="67"/>
      <c r="F164" s="99"/>
    </row>
    <row r="165" spans="2:6" x14ac:dyDescent="0.3">
      <c r="B165" s="65" t="s">
        <v>1336</v>
      </c>
      <c r="C165" s="83"/>
      <c r="D165" s="66"/>
      <c r="E165" s="67"/>
      <c r="F165" s="99"/>
    </row>
    <row r="166" spans="2:6" x14ac:dyDescent="0.3">
      <c r="B166" s="65" t="s">
        <v>1337</v>
      </c>
      <c r="C166" s="83"/>
      <c r="D166" s="66"/>
      <c r="E166" s="67"/>
      <c r="F166" s="99"/>
    </row>
    <row r="167" spans="2:6" ht="15" thickBot="1" x14ac:dyDescent="0.35">
      <c r="B167" s="68" t="s">
        <v>16</v>
      </c>
      <c r="C167" s="69"/>
      <c r="D167" s="70"/>
      <c r="E167" s="90"/>
      <c r="F167" s="99"/>
    </row>
    <row r="168" spans="2:6" ht="15.6" thickTop="1" thickBot="1" x14ac:dyDescent="0.35">
      <c r="B168" s="93" t="s">
        <v>1150</v>
      </c>
      <c r="C168" s="94"/>
      <c r="D168" s="94"/>
      <c r="E168" s="95"/>
      <c r="F168" s="99"/>
    </row>
    <row r="169" spans="2:6" ht="15" thickBot="1" x14ac:dyDescent="0.35">
      <c r="B169" s="93" t="s">
        <v>1151</v>
      </c>
      <c r="C169" s="94"/>
      <c r="D169" s="94"/>
      <c r="E169" s="96"/>
      <c r="F169" s="100"/>
    </row>
    <row r="170" spans="2:6" ht="15" customHeight="1" thickTop="1" x14ac:dyDescent="0.3">
      <c r="B170" s="61" t="s">
        <v>1335</v>
      </c>
      <c r="C170" s="62"/>
      <c r="D170" s="63"/>
      <c r="E170" s="64"/>
      <c r="F170" s="98">
        <v>45132</v>
      </c>
    </row>
    <row r="171" spans="2:6" x14ac:dyDescent="0.3">
      <c r="B171" s="65" t="s">
        <v>6</v>
      </c>
      <c r="C171" s="82"/>
      <c r="D171" s="66"/>
      <c r="E171" s="67"/>
      <c r="F171" s="99"/>
    </row>
    <row r="172" spans="2:6" x14ac:dyDescent="0.3">
      <c r="B172" s="65" t="s">
        <v>1336</v>
      </c>
      <c r="C172" s="83"/>
      <c r="D172" s="66"/>
      <c r="E172" s="67"/>
      <c r="F172" s="99"/>
    </row>
    <row r="173" spans="2:6" x14ac:dyDescent="0.3">
      <c r="B173" s="65" t="s">
        <v>1337</v>
      </c>
      <c r="C173" s="83"/>
      <c r="D173" s="66"/>
      <c r="E173" s="67"/>
      <c r="F173" s="99"/>
    </row>
    <row r="174" spans="2:6" ht="15" thickBot="1" x14ac:dyDescent="0.35">
      <c r="B174" s="68" t="s">
        <v>16</v>
      </c>
      <c r="C174" s="69"/>
      <c r="D174" s="70"/>
      <c r="E174" s="90"/>
      <c r="F174" s="99"/>
    </row>
    <row r="175" spans="2:6" ht="15.6" thickTop="1" thickBot="1" x14ac:dyDescent="0.35">
      <c r="B175" s="93" t="s">
        <v>1150</v>
      </c>
      <c r="C175" s="94"/>
      <c r="D175" s="94"/>
      <c r="E175" s="95"/>
      <c r="F175" s="99"/>
    </row>
    <row r="176" spans="2:6" ht="15" thickBot="1" x14ac:dyDescent="0.35">
      <c r="B176" s="93" t="s">
        <v>1151</v>
      </c>
      <c r="C176" s="94"/>
      <c r="D176" s="94"/>
      <c r="E176" s="96"/>
      <c r="F176" s="100"/>
    </row>
    <row r="177" spans="2:6" ht="15" customHeight="1" thickTop="1" x14ac:dyDescent="0.3">
      <c r="B177" s="61" t="s">
        <v>1335</v>
      </c>
      <c r="C177" s="62">
        <v>448</v>
      </c>
      <c r="D177" s="63"/>
      <c r="E177" s="64"/>
      <c r="F177" s="98">
        <v>45133</v>
      </c>
    </row>
    <row r="178" spans="2:6" x14ac:dyDescent="0.3">
      <c r="B178" s="65" t="s">
        <v>6</v>
      </c>
      <c r="C178" s="82"/>
      <c r="D178" s="66">
        <f>C178</f>
        <v>0</v>
      </c>
      <c r="E178" s="67">
        <f>D178/C177</f>
        <v>0</v>
      </c>
      <c r="F178" s="99"/>
    </row>
    <row r="179" spans="2:6" x14ac:dyDescent="0.3">
      <c r="B179" s="65" t="s">
        <v>1336</v>
      </c>
      <c r="C179" s="83"/>
      <c r="D179" s="66">
        <f>D178-C179</f>
        <v>0</v>
      </c>
      <c r="E179" s="67">
        <f>D179/C177</f>
        <v>0</v>
      </c>
      <c r="F179" s="99"/>
    </row>
    <row r="180" spans="2:6" x14ac:dyDescent="0.3">
      <c r="B180" s="65" t="s">
        <v>1337</v>
      </c>
      <c r="C180" s="83">
        <v>1</v>
      </c>
      <c r="D180" s="66">
        <f>D179-C180</f>
        <v>-1</v>
      </c>
      <c r="E180" s="67">
        <f>D180/C177</f>
        <v>-2.232142857142857E-3</v>
      </c>
      <c r="F180" s="99"/>
    </row>
    <row r="181" spans="2:6" ht="15" thickBot="1" x14ac:dyDescent="0.35">
      <c r="B181" s="68" t="s">
        <v>16</v>
      </c>
      <c r="C181" s="69"/>
      <c r="D181" s="70">
        <f>D180-C181</f>
        <v>-1</v>
      </c>
      <c r="E181" s="67">
        <f>D181/C177</f>
        <v>-2.232142857142857E-3</v>
      </c>
      <c r="F181" s="99"/>
    </row>
    <row r="182" spans="2:6" ht="15.6" thickTop="1" thickBot="1" x14ac:dyDescent="0.35">
      <c r="B182" s="93" t="s">
        <v>1150</v>
      </c>
      <c r="C182" s="94"/>
      <c r="D182" s="94"/>
      <c r="E182" s="95">
        <v>7.0000000000000007E-2</v>
      </c>
      <c r="F182" s="99"/>
    </row>
    <row r="183" spans="2:6" ht="15" thickBot="1" x14ac:dyDescent="0.35">
      <c r="B183" s="93" t="s">
        <v>1151</v>
      </c>
      <c r="C183" s="94"/>
      <c r="D183" s="94"/>
      <c r="E183" s="96">
        <v>0.04</v>
      </c>
      <c r="F183" s="100"/>
    </row>
    <row r="184" spans="2:6" ht="15" customHeight="1" thickTop="1" x14ac:dyDescent="0.3">
      <c r="B184" s="61" t="s">
        <v>1335</v>
      </c>
      <c r="C184" s="62">
        <v>448</v>
      </c>
      <c r="D184" s="63"/>
      <c r="E184" s="64"/>
      <c r="F184" s="98">
        <v>45134</v>
      </c>
    </row>
    <row r="185" spans="2:6" x14ac:dyDescent="0.3">
      <c r="B185" s="65" t="s">
        <v>6</v>
      </c>
      <c r="C185" s="82"/>
      <c r="D185" s="66">
        <f>C185</f>
        <v>0</v>
      </c>
      <c r="E185" s="67">
        <f>D185/C184</f>
        <v>0</v>
      </c>
      <c r="F185" s="99"/>
    </row>
    <row r="186" spans="2:6" x14ac:dyDescent="0.3">
      <c r="B186" s="65" t="s">
        <v>1336</v>
      </c>
      <c r="C186" s="83"/>
      <c r="D186" s="66">
        <f>D185-C186</f>
        <v>0</v>
      </c>
      <c r="E186" s="67">
        <f>D186/C184</f>
        <v>0</v>
      </c>
      <c r="F186" s="99"/>
    </row>
    <row r="187" spans="2:6" x14ac:dyDescent="0.3">
      <c r="B187" s="65" t="s">
        <v>1337</v>
      </c>
      <c r="C187" s="83">
        <v>1</v>
      </c>
      <c r="D187" s="66">
        <f>D186-C187</f>
        <v>-1</v>
      </c>
      <c r="E187" s="67">
        <f>D187/C184</f>
        <v>-2.232142857142857E-3</v>
      </c>
      <c r="F187" s="99"/>
    </row>
    <row r="188" spans="2:6" ht="15" thickBot="1" x14ac:dyDescent="0.35">
      <c r="B188" s="68" t="s">
        <v>16</v>
      </c>
      <c r="C188" s="69"/>
      <c r="D188" s="70">
        <f>D187-C188</f>
        <v>-1</v>
      </c>
      <c r="E188" s="67">
        <f>D188/C184</f>
        <v>-2.232142857142857E-3</v>
      </c>
      <c r="F188" s="99"/>
    </row>
    <row r="189" spans="2:6" ht="15.6" thickTop="1" thickBot="1" x14ac:dyDescent="0.35">
      <c r="B189" s="93" t="s">
        <v>1150</v>
      </c>
      <c r="C189" s="94"/>
      <c r="D189" s="94"/>
      <c r="E189" s="95">
        <v>0.04</v>
      </c>
      <c r="F189" s="99"/>
    </row>
    <row r="190" spans="2:6" ht="15" thickBot="1" x14ac:dyDescent="0.35">
      <c r="B190" s="93" t="s">
        <v>1151</v>
      </c>
      <c r="C190" s="94"/>
      <c r="D190" s="94"/>
      <c r="E190" s="96">
        <v>0.06</v>
      </c>
      <c r="F190" s="100"/>
    </row>
    <row r="191" spans="2:6" ht="15.75" customHeight="1" thickTop="1" x14ac:dyDescent="0.3">
      <c r="B191" s="61" t="s">
        <v>1335</v>
      </c>
      <c r="C191" s="62">
        <v>448</v>
      </c>
      <c r="D191" s="63"/>
      <c r="E191" s="64"/>
      <c r="F191" s="98">
        <v>45135</v>
      </c>
    </row>
    <row r="192" spans="2:6" x14ac:dyDescent="0.3">
      <c r="B192" s="65" t="s">
        <v>6</v>
      </c>
      <c r="C192" s="82"/>
      <c r="D192" s="66">
        <f>C192</f>
        <v>0</v>
      </c>
      <c r="E192" s="67">
        <f>D192/C191</f>
        <v>0</v>
      </c>
      <c r="F192" s="99"/>
    </row>
    <row r="193" spans="2:6" x14ac:dyDescent="0.3">
      <c r="B193" s="65" t="s">
        <v>1336</v>
      </c>
      <c r="C193" s="83"/>
      <c r="D193" s="66">
        <f>D192-C193</f>
        <v>0</v>
      </c>
      <c r="E193" s="67">
        <f>D193/C191</f>
        <v>0</v>
      </c>
      <c r="F193" s="99"/>
    </row>
    <row r="194" spans="2:6" x14ac:dyDescent="0.3">
      <c r="B194" s="65" t="s">
        <v>1337</v>
      </c>
      <c r="C194" s="83">
        <v>1</v>
      </c>
      <c r="D194" s="66">
        <f>D193-C194</f>
        <v>-1</v>
      </c>
      <c r="E194" s="67">
        <f>D194/C191</f>
        <v>-2.232142857142857E-3</v>
      </c>
      <c r="F194" s="99"/>
    </row>
    <row r="195" spans="2:6" ht="15" thickBot="1" x14ac:dyDescent="0.35">
      <c r="B195" s="68" t="s">
        <v>16</v>
      </c>
      <c r="C195" s="69"/>
      <c r="D195" s="70">
        <f>D194-C195</f>
        <v>-1</v>
      </c>
      <c r="E195" s="67">
        <f>D195/C191</f>
        <v>-2.232142857142857E-3</v>
      </c>
      <c r="F195" s="99"/>
    </row>
    <row r="196" spans="2:6" ht="15.6" thickTop="1" thickBot="1" x14ac:dyDescent="0.35">
      <c r="B196" s="93" t="s">
        <v>1150</v>
      </c>
      <c r="C196" s="94"/>
      <c r="D196" s="94"/>
      <c r="E196" s="95">
        <v>0.04</v>
      </c>
      <c r="F196" s="99"/>
    </row>
    <row r="197" spans="2:6" ht="15" thickBot="1" x14ac:dyDescent="0.35">
      <c r="B197" s="93" t="s">
        <v>1151</v>
      </c>
      <c r="C197" s="94"/>
      <c r="D197" s="94"/>
      <c r="E197" s="96">
        <v>2.8799999999999999E-2</v>
      </c>
      <c r="F197" s="100"/>
    </row>
    <row r="198" spans="2:6" ht="15" customHeight="1" thickTop="1" x14ac:dyDescent="0.3">
      <c r="B198" s="61" t="s">
        <v>1335</v>
      </c>
      <c r="C198" s="62">
        <v>448</v>
      </c>
      <c r="D198" s="63"/>
      <c r="E198" s="64"/>
      <c r="F198" s="98">
        <v>45136</v>
      </c>
    </row>
    <row r="199" spans="2:6" x14ac:dyDescent="0.3">
      <c r="B199" s="65" t="s">
        <v>6</v>
      </c>
      <c r="C199" s="82"/>
      <c r="D199" s="66">
        <f>C199</f>
        <v>0</v>
      </c>
      <c r="E199" s="67">
        <f>D199/C198</f>
        <v>0</v>
      </c>
      <c r="F199" s="99"/>
    </row>
    <row r="200" spans="2:6" x14ac:dyDescent="0.3">
      <c r="B200" s="65" t="s">
        <v>1336</v>
      </c>
      <c r="C200" s="83"/>
      <c r="D200" s="66">
        <f>D199-C200</f>
        <v>0</v>
      </c>
      <c r="E200" s="67">
        <f>D200/C198</f>
        <v>0</v>
      </c>
      <c r="F200" s="99"/>
    </row>
    <row r="201" spans="2:6" x14ac:dyDescent="0.3">
      <c r="B201" s="65" t="s">
        <v>1337</v>
      </c>
      <c r="C201" s="83">
        <v>1</v>
      </c>
      <c r="D201" s="66">
        <f>D200-C201</f>
        <v>-1</v>
      </c>
      <c r="E201" s="67">
        <f>D201/C198</f>
        <v>-2.232142857142857E-3</v>
      </c>
      <c r="F201" s="99"/>
    </row>
    <row r="202" spans="2:6" ht="15" thickBot="1" x14ac:dyDescent="0.35">
      <c r="B202" s="68" t="s">
        <v>16</v>
      </c>
      <c r="C202" s="69">
        <v>0</v>
      </c>
      <c r="D202" s="70">
        <f>D201-C202</f>
        <v>-1</v>
      </c>
      <c r="E202" s="67">
        <f>D202/C198</f>
        <v>-2.232142857142857E-3</v>
      </c>
      <c r="F202" s="99"/>
    </row>
    <row r="203" spans="2:6" ht="15.6" thickTop="1" thickBot="1" x14ac:dyDescent="0.35">
      <c r="B203" s="93" t="s">
        <v>1150</v>
      </c>
      <c r="C203" s="94"/>
      <c r="D203" s="94"/>
      <c r="E203" s="95">
        <v>0.04</v>
      </c>
      <c r="F203" s="99"/>
    </row>
    <row r="204" spans="2:6" ht="15" thickBot="1" x14ac:dyDescent="0.35">
      <c r="B204" s="93" t="s">
        <v>1151</v>
      </c>
      <c r="C204" s="94"/>
      <c r="D204" s="94"/>
      <c r="E204" s="96">
        <v>2.8799999999999999E-2</v>
      </c>
      <c r="F204" s="100"/>
    </row>
    <row r="205" spans="2:6" ht="15" customHeight="1" thickTop="1" x14ac:dyDescent="0.3">
      <c r="B205" s="61" t="s">
        <v>1335</v>
      </c>
      <c r="C205" s="62">
        <v>448</v>
      </c>
      <c r="D205" s="63"/>
      <c r="E205" s="64"/>
      <c r="F205" s="98">
        <v>45137</v>
      </c>
    </row>
    <row r="206" spans="2:6" x14ac:dyDescent="0.3">
      <c r="B206" s="65" t="s">
        <v>6</v>
      </c>
      <c r="C206" s="82"/>
      <c r="D206" s="66">
        <f>C206</f>
        <v>0</v>
      </c>
      <c r="E206" s="67">
        <f>D206/C205</f>
        <v>0</v>
      </c>
      <c r="F206" s="99"/>
    </row>
    <row r="207" spans="2:6" x14ac:dyDescent="0.3">
      <c r="B207" s="65" t="s">
        <v>1336</v>
      </c>
      <c r="C207" s="83"/>
      <c r="D207" s="66">
        <f>D206-C207</f>
        <v>0</v>
      </c>
      <c r="E207" s="67">
        <f>D207/C205</f>
        <v>0</v>
      </c>
      <c r="F207" s="99"/>
    </row>
    <row r="208" spans="2:6" x14ac:dyDescent="0.3">
      <c r="B208" s="65" t="s">
        <v>1337</v>
      </c>
      <c r="C208" s="83">
        <v>1</v>
      </c>
      <c r="D208" s="66">
        <f>D207-C208</f>
        <v>-1</v>
      </c>
      <c r="E208" s="67">
        <f>D208/C205</f>
        <v>-2.232142857142857E-3</v>
      </c>
      <c r="F208" s="99"/>
    </row>
    <row r="209" spans="2:6" ht="15" thickBot="1" x14ac:dyDescent="0.35">
      <c r="B209" s="68" t="s">
        <v>16</v>
      </c>
      <c r="C209" s="69">
        <v>0</v>
      </c>
      <c r="D209" s="70">
        <f>D208-C209</f>
        <v>-1</v>
      </c>
      <c r="E209" s="67">
        <f>D209/C205</f>
        <v>-2.232142857142857E-3</v>
      </c>
      <c r="F209" s="99"/>
    </row>
    <row r="210" spans="2:6" ht="15.6" thickTop="1" thickBot="1" x14ac:dyDescent="0.35">
      <c r="B210" s="93" t="s">
        <v>1150</v>
      </c>
      <c r="C210" s="94"/>
      <c r="D210" s="94"/>
      <c r="E210" s="95">
        <v>0.06</v>
      </c>
      <c r="F210" s="99"/>
    </row>
    <row r="211" spans="2:6" ht="15" thickBot="1" x14ac:dyDescent="0.35">
      <c r="B211" s="93" t="s">
        <v>1151</v>
      </c>
      <c r="C211" s="94"/>
      <c r="D211" s="94"/>
      <c r="E211" s="96">
        <v>0.03</v>
      </c>
      <c r="F211" s="100"/>
    </row>
    <row r="212" spans="2:6" ht="15" customHeight="1" thickTop="1" x14ac:dyDescent="0.3">
      <c r="B212" s="61" t="s">
        <v>1335</v>
      </c>
      <c r="C212" s="62">
        <v>448</v>
      </c>
      <c r="D212" s="63"/>
      <c r="E212" s="64"/>
      <c r="F212" s="98">
        <v>45138</v>
      </c>
    </row>
    <row r="213" spans="2:6" x14ac:dyDescent="0.3">
      <c r="B213" s="65" t="s">
        <v>6</v>
      </c>
      <c r="C213" s="82"/>
      <c r="D213" s="66">
        <f>C213</f>
        <v>0</v>
      </c>
      <c r="E213" s="67">
        <f>D213/C212</f>
        <v>0</v>
      </c>
      <c r="F213" s="99"/>
    </row>
    <row r="214" spans="2:6" x14ac:dyDescent="0.3">
      <c r="B214" s="65" t="s">
        <v>1336</v>
      </c>
      <c r="C214" s="83"/>
      <c r="D214" s="66">
        <f>D213-C214</f>
        <v>0</v>
      </c>
      <c r="E214" s="67">
        <f>D214/C212</f>
        <v>0</v>
      </c>
      <c r="F214" s="99"/>
    </row>
    <row r="215" spans="2:6" x14ac:dyDescent="0.3">
      <c r="B215" s="65" t="s">
        <v>1337</v>
      </c>
      <c r="C215" s="83">
        <v>1</v>
      </c>
      <c r="D215" s="66">
        <f>D214-C215</f>
        <v>-1</v>
      </c>
      <c r="E215" s="67">
        <f>D215/C212</f>
        <v>-2.232142857142857E-3</v>
      </c>
      <c r="F215" s="99"/>
    </row>
    <row r="216" spans="2:6" ht="15" thickBot="1" x14ac:dyDescent="0.35">
      <c r="B216" s="68" t="s">
        <v>16</v>
      </c>
      <c r="C216" s="69">
        <v>0</v>
      </c>
      <c r="D216" s="70">
        <f>D215-C216</f>
        <v>-1</v>
      </c>
      <c r="E216" s="67">
        <f>D216/C212</f>
        <v>-2.232142857142857E-3</v>
      </c>
      <c r="F216" s="99"/>
    </row>
    <row r="217" spans="2:6" ht="15.6" thickTop="1" thickBot="1" x14ac:dyDescent="0.35">
      <c r="B217" s="93" t="s">
        <v>1150</v>
      </c>
      <c r="C217" s="94"/>
      <c r="D217" s="94"/>
      <c r="E217" s="95">
        <v>0.06</v>
      </c>
      <c r="F217" s="99"/>
    </row>
    <row r="218" spans="2:6" ht="15" thickBot="1" x14ac:dyDescent="0.35">
      <c r="B218" s="93" t="s">
        <v>1151</v>
      </c>
      <c r="C218" s="94"/>
      <c r="D218" s="94"/>
      <c r="E218" s="96">
        <v>0.03</v>
      </c>
      <c r="F218" s="100"/>
    </row>
    <row r="219" spans="2:6" ht="15" thickTop="1" x14ac:dyDescent="0.3">
      <c r="C219"/>
      <c r="D219"/>
      <c r="E219"/>
    </row>
    <row r="220" spans="2:6" x14ac:dyDescent="0.3">
      <c r="C220"/>
      <c r="D220"/>
      <c r="E220"/>
    </row>
    <row r="221" spans="2:6" x14ac:dyDescent="0.3">
      <c r="C221"/>
      <c r="D221"/>
      <c r="E221"/>
    </row>
    <row r="222" spans="2:6" x14ac:dyDescent="0.3">
      <c r="C222"/>
      <c r="D222"/>
      <c r="E222"/>
    </row>
    <row r="223" spans="2:6" x14ac:dyDescent="0.3">
      <c r="C223"/>
      <c r="D223"/>
      <c r="E223"/>
    </row>
    <row r="224" spans="2:6" x14ac:dyDescent="0.3">
      <c r="C224"/>
      <c r="D224"/>
      <c r="E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13" sqref="B13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3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448</v>
      </c>
      <c r="G2" s="36">
        <f t="shared" ref="G2" si="1">E2/F2</f>
        <v>0</v>
      </c>
    </row>
    <row r="3" spans="1:7" x14ac:dyDescent="0.3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448</v>
      </c>
      <c r="G3" s="36">
        <f t="shared" ref="G3" si="3">E3/F3</f>
        <v>0</v>
      </c>
    </row>
    <row r="4" spans="1:7" x14ac:dyDescent="0.3">
      <c r="A4" s="17">
        <f>'APAGADOS RADIO'!H3</f>
        <v>45110</v>
      </c>
      <c r="B4">
        <f>'APAGADOS RADIO'!H2+D4</f>
        <v>8</v>
      </c>
      <c r="C4">
        <f>'APAGADOS FIBRA'!H2</f>
        <v>10</v>
      </c>
      <c r="D4">
        <f>'APAGADOS ANTENA'!H2</f>
        <v>0</v>
      </c>
      <c r="E4">
        <f t="shared" ref="E4:E7" si="4">B4+C4</f>
        <v>18</v>
      </c>
      <c r="F4">
        <f>'RESUMEN TOTAL'!B1</f>
        <v>448</v>
      </c>
      <c r="G4" s="36">
        <f t="shared" ref="G4:G7" si="5">E4/F4</f>
        <v>4.0178571428571432E-2</v>
      </c>
    </row>
    <row r="5" spans="1:7" x14ac:dyDescent="0.3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448</v>
      </c>
      <c r="G5" s="36">
        <f t="shared" si="5"/>
        <v>0</v>
      </c>
    </row>
    <row r="6" spans="1:7" x14ac:dyDescent="0.3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448</v>
      </c>
      <c r="G6" s="36">
        <f t="shared" si="5"/>
        <v>0</v>
      </c>
    </row>
    <row r="7" spans="1:7" x14ac:dyDescent="0.3">
      <c r="A7" s="17">
        <f>'APAGADOS RADIO'!K3</f>
        <v>45113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448</v>
      </c>
      <c r="G7" s="36">
        <f t="shared" si="5"/>
        <v>0</v>
      </c>
    </row>
    <row r="8" spans="1:7" x14ac:dyDescent="0.3">
      <c r="A8" s="17">
        <f>'APAGADOS RADIO'!L3</f>
        <v>45114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448</v>
      </c>
      <c r="G8" s="36">
        <f t="shared" ref="G8:G18" si="7">E8/F8</f>
        <v>0</v>
      </c>
    </row>
    <row r="9" spans="1:7" x14ac:dyDescent="0.3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448</v>
      </c>
      <c r="G9" s="36">
        <f t="shared" si="7"/>
        <v>0</v>
      </c>
    </row>
    <row r="10" spans="1:7" x14ac:dyDescent="0.3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448</v>
      </c>
      <c r="G10" s="36">
        <f t="shared" si="7"/>
        <v>0</v>
      </c>
    </row>
    <row r="11" spans="1:7" x14ac:dyDescent="0.3">
      <c r="A11" s="17">
        <f>'APAGADOS RADIO'!O3</f>
        <v>45117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448</v>
      </c>
      <c r="G11" s="36">
        <f t="shared" si="7"/>
        <v>0</v>
      </c>
    </row>
    <row r="12" spans="1:7" x14ac:dyDescent="0.3">
      <c r="A12" s="17">
        <f>'APAGADOS RADIO'!P3</f>
        <v>45118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3">
      <c r="A13" s="17">
        <f>'APAGADOS RADIO'!Q3</f>
        <v>45119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448</v>
      </c>
      <c r="G13" s="36">
        <f t="shared" si="7"/>
        <v>0</v>
      </c>
    </row>
    <row r="14" spans="1:7" x14ac:dyDescent="0.3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448</v>
      </c>
      <c r="G14" s="36">
        <f t="shared" si="7"/>
        <v>0</v>
      </c>
    </row>
    <row r="15" spans="1:7" x14ac:dyDescent="0.3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448</v>
      </c>
      <c r="G15" s="36">
        <f t="shared" si="7"/>
        <v>0</v>
      </c>
    </row>
    <row r="16" spans="1:7" x14ac:dyDescent="0.3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448</v>
      </c>
      <c r="G16" s="36">
        <f t="shared" si="7"/>
        <v>0</v>
      </c>
    </row>
    <row r="17" spans="1:7" x14ac:dyDescent="0.3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448</v>
      </c>
      <c r="G17" s="36">
        <f t="shared" si="7"/>
        <v>0</v>
      </c>
    </row>
    <row r="18" spans="1:7" x14ac:dyDescent="0.3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448</v>
      </c>
      <c r="G18" s="36">
        <f t="shared" si="7"/>
        <v>0</v>
      </c>
    </row>
    <row r="19" spans="1:7" x14ac:dyDescent="0.3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448</v>
      </c>
      <c r="G19" s="36">
        <f t="shared" ref="G19:G31" si="9">E19/F19</f>
        <v>0</v>
      </c>
    </row>
    <row r="20" spans="1:7" x14ac:dyDescent="0.3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448</v>
      </c>
      <c r="G20" s="36">
        <f t="shared" si="9"/>
        <v>0</v>
      </c>
    </row>
    <row r="21" spans="1:7" x14ac:dyDescent="0.3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3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3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3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3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3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3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3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3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3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3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36"/>
    </row>
    <row r="40" spans="1:30" x14ac:dyDescent="0.3">
      <c r="D40" s="17"/>
      <c r="E40" s="36"/>
    </row>
    <row r="41" spans="1:30" x14ac:dyDescent="0.3">
      <c r="D41" s="17"/>
      <c r="E41" s="36"/>
    </row>
    <row r="42" spans="1:30" x14ac:dyDescent="0.3">
      <c r="D42" s="17"/>
      <c r="E42" s="36"/>
    </row>
    <row r="43" spans="1:30" x14ac:dyDescent="0.3">
      <c r="D43" s="17"/>
      <c r="E43" s="36"/>
    </row>
    <row r="44" spans="1:30" x14ac:dyDescent="0.3">
      <c r="D44" s="17"/>
      <c r="E44" s="36"/>
    </row>
    <row r="45" spans="1:30" x14ac:dyDescent="0.3">
      <c r="D45" s="17"/>
      <c r="E45" s="36"/>
    </row>
    <row r="46" spans="1:30" x14ac:dyDescent="0.3">
      <c r="D46" s="17"/>
      <c r="E46" s="36"/>
    </row>
    <row r="47" spans="1:30" x14ac:dyDescent="0.3">
      <c r="D47" s="17"/>
      <c r="E47" s="36"/>
    </row>
    <row r="48" spans="1:30" x14ac:dyDescent="0.3">
      <c r="D48" s="17"/>
      <c r="E48" s="36"/>
    </row>
    <row r="49" spans="4:5" x14ac:dyDescent="0.3">
      <c r="D49" s="17"/>
      <c r="E49" s="36"/>
    </row>
    <row r="50" spans="4:5" x14ac:dyDescent="0.3">
      <c r="D50" s="17"/>
      <c r="E50" s="36"/>
    </row>
    <row r="51" spans="4:5" x14ac:dyDescent="0.3">
      <c r="D51" s="17"/>
      <c r="E51" s="36"/>
    </row>
    <row r="52" spans="4:5" x14ac:dyDescent="0.3">
      <c r="D52" s="17"/>
      <c r="E52" s="36"/>
    </row>
    <row r="53" spans="4:5" x14ac:dyDescent="0.3">
      <c r="D53" s="17"/>
      <c r="E53" s="36"/>
    </row>
    <row r="54" spans="4:5" x14ac:dyDescent="0.3">
      <c r="D54" s="17"/>
      <c r="E54" s="36"/>
    </row>
    <row r="55" spans="4:5" x14ac:dyDescent="0.3">
      <c r="D55" s="17"/>
      <c r="E55" s="36"/>
    </row>
    <row r="56" spans="4:5" x14ac:dyDescent="0.3">
      <c r="D56" s="17"/>
      <c r="E56" s="36"/>
    </row>
    <row r="57" spans="4:5" x14ac:dyDescent="0.3">
      <c r="D57" s="17"/>
      <c r="E57" s="36"/>
    </row>
    <row r="58" spans="4:5" x14ac:dyDescent="0.3">
      <c r="D58" s="17"/>
      <c r="E58" s="36"/>
    </row>
    <row r="59" spans="4:5" x14ac:dyDescent="0.3">
      <c r="D59" s="17"/>
      <c r="E59" s="36"/>
    </row>
    <row r="60" spans="4:5" x14ac:dyDescent="0.3">
      <c r="D60" s="17"/>
    </row>
    <row r="61" spans="4:5" x14ac:dyDescent="0.3">
      <c r="D61" s="17"/>
    </row>
    <row r="62" spans="4:5" x14ac:dyDescent="0.3">
      <c r="D62" s="17"/>
    </row>
    <row r="63" spans="4:5" x14ac:dyDescent="0.3">
      <c r="D63" s="17"/>
    </row>
    <row r="64" spans="4:5" x14ac:dyDescent="0.3">
      <c r="D64" s="17"/>
    </row>
    <row r="65" spans="4:4" x14ac:dyDescent="0.3">
      <c r="D65" s="17"/>
    </row>
    <row r="66" spans="4:4" x14ac:dyDescent="0.3">
      <c r="D66" s="17"/>
    </row>
    <row r="67" spans="4:4" x14ac:dyDescent="0.3">
      <c r="D67" s="17"/>
    </row>
    <row r="68" spans="4:4" x14ac:dyDescent="0.3">
      <c r="D68" s="17"/>
    </row>
    <row r="69" spans="4:4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1F37-523A-4704-BD32-4B5D1DA6AC3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F4" sqref="F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5" ht="15.6" thickTop="1" thickBot="1" x14ac:dyDescent="0.35">
      <c r="A1" s="46"/>
      <c r="B1" s="50" t="s">
        <v>1159</v>
      </c>
    </row>
    <row r="2" spans="1:35" ht="15.6" thickTop="1" thickBot="1" x14ac:dyDescent="0.35">
      <c r="A2" s="57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5.6" thickTop="1" thickBot="1" x14ac:dyDescent="0.35">
      <c r="A3" s="48"/>
      <c r="B3" s="49"/>
      <c r="D3" s="44" t="s">
        <v>1150</v>
      </c>
      <c r="E3" s="51" t="s">
        <v>1160</v>
      </c>
      <c r="F3" s="52">
        <f>COUNTIFS('RESUMEN TOTAL'!B5:B517, "=BONOMO",'RESUMEN TOTAL'!L5:L517,"=APAGADO")</f>
        <v>0</v>
      </c>
      <c r="G3" s="52">
        <f>COUNTIFS('RESUMEN TOTAL'!C5:C517, "=BONOMO",'RESUMEN TOTAL'!M5:M517,"=APAGADO")</f>
        <v>0</v>
      </c>
      <c r="H3" s="52">
        <f>COUNTIFS('RESUMEN TOTAL'!C5:C517, "=BONOMO",'RESUMEN TOTAL'!N5:N517,"=APAGADO")</f>
        <v>6</v>
      </c>
      <c r="I3" s="52">
        <f>COUNTIFS('RESUMEN TOTAL'!C5:C517, "=BONOMO",'RESUMEN TOTAL'!O5:O517,"=APAGADO")</f>
        <v>0</v>
      </c>
      <c r="J3" s="52">
        <f>COUNTIFS('RESUMEN TOTAL'!C5:C517, "=BONOMO",'RESUMEN TOTAL'!P5:P517,"=APAGADO")</f>
        <v>0</v>
      </c>
      <c r="K3" s="52">
        <f>COUNTIFS('RESUMEN TOTAL'!C5:C517, "=BONOMO",'RESUMEN TOTAL'!Q5:Q517,"=APAGADO")</f>
        <v>0</v>
      </c>
      <c r="L3" s="52">
        <f>COUNTIFS('RESUMEN TOTAL'!C5:C517, "=BONOMO",'RESUMEN TOTAL'!R5:R517,"=APAGADO")</f>
        <v>0</v>
      </c>
      <c r="M3" s="52">
        <f>COUNTIFS('RESUMEN TOTAL'!C5:C517, "=BONOMO",'RESUMEN TOTAL'!S5:S517,"=APAGADO")</f>
        <v>0</v>
      </c>
      <c r="N3" s="52">
        <f>COUNTIFS('RESUMEN TOTAL'!C5:C517, "=BONOMO",'RESUMEN TOTAL'!T5:T517,"=APAGADO")</f>
        <v>0</v>
      </c>
      <c r="O3" s="52">
        <f>COUNTIFS('RESUMEN TOTAL'!C5:C517, "=BONOMO",'RESUMEN TOTAL'!U5:U517,"=APAGADO")</f>
        <v>0</v>
      </c>
      <c r="P3" s="53">
        <f>COUNTIFS('RESUMEN TOTAL'!C5:C517, "=BONOMO",'RESUMEN TOTAL'!V5:V517,"=APAGADO")</f>
        <v>0</v>
      </c>
      <c r="Q3" s="53">
        <f>COUNTIFS('RESUMEN TOTAL'!C5:C517, "=BONOMO",'RESUMEN TOTAL'!W5:W517,"=APAGADO")</f>
        <v>0</v>
      </c>
      <c r="R3" s="53">
        <f>COUNTIFS('RESUMEN TOTAL'!D5:D517, "=BONOMO",'RESUMEN TOTAL'!X5:X517,"=APAGADO")</f>
        <v>0</v>
      </c>
      <c r="S3" s="53">
        <f>COUNTIFS('RESUMEN TOTAL'!C5:C517, "=BONOMO",'RESUMEN TOTAL'!Y5:Y517,"=APAGADO")</f>
        <v>0</v>
      </c>
      <c r="T3" s="53">
        <f>COUNTIFS('RESUMEN TOTAL'!C5:C517, "=BONOMO",'RESUMEN TOTAL'!Z5:Z517,"=APAGADO")</f>
        <v>0</v>
      </c>
      <c r="U3" s="53">
        <f>COUNTIFS('RESUMEN TOTAL'!C5:C517, "=BONOMO",'RESUMEN TOTAL'!AA5:AA517,"=APAGADO")</f>
        <v>0</v>
      </c>
      <c r="V3" s="53">
        <f>COUNTIFS('RESUMEN TOTAL'!C5:C517, "=BONOMO",'RESUMEN TOTAL'!AB5:AB517,"=APAGADO")</f>
        <v>0</v>
      </c>
      <c r="W3" s="53">
        <f>COUNTIFS('RESUMEN TOTAL'!C5:C517, "=BONOMO",'RESUMEN TOTAL'!AC5:AC517,"=APAGADO")</f>
        <v>0</v>
      </c>
      <c r="X3" s="53">
        <f>COUNTIFS('RESUMEN TOTAL'!C5:C517, "=BONOMO",'RESUMEN TOTAL'!AD5:AD517,"=APAGADO")</f>
        <v>0</v>
      </c>
      <c r="Y3" s="53">
        <f>COUNTIFS('RESUMEN TOTAL'!C5:C517, "=BONOMO",'RESUMEN TOTAL'!AE5:AE517,"=APAGADO")</f>
        <v>0</v>
      </c>
      <c r="Z3" s="53">
        <f>COUNTIFS('RESUMEN TOTAL'!C5:C517, "=BONOMO",'RESUMEN TOTAL'!AF5:AF517,"=APAGADO")</f>
        <v>0</v>
      </c>
      <c r="AA3" s="53">
        <f>COUNTIFS('RESUMEN TOTAL'!C5:C517, "=BONOMO",'RESUMEN TOTAL'!AG5:AG517,"=APAGADO")</f>
        <v>0</v>
      </c>
      <c r="AB3" s="53">
        <f>COUNTIFS('RESUMEN TOTAL'!C5:C517, "=BONOMO",'RESUMEN TOTAL'!AH5:AH517,"=APAGADO")</f>
        <v>0</v>
      </c>
      <c r="AC3" s="53">
        <f>COUNTIFS('RESUMEN TOTAL'!C5:C517, "=BONOMO",'RESUMEN TOTAL'!AI5:AI517,"=APAGADO")</f>
        <v>0</v>
      </c>
      <c r="AD3" s="53">
        <f>COUNTIFS('RESUMEN TOTAL'!C5:C517, "=BONOMO",'RESUMEN TOTAL'!AJ5:AJ517,"=APAGADO")</f>
        <v>0</v>
      </c>
      <c r="AE3" s="53">
        <f>COUNTIFS('RESUMEN TOTAL'!C5:C517, "=BONOMO",'RESUMEN TOTAL'!AK5:AK517,"=APAGADO")</f>
        <v>0</v>
      </c>
      <c r="AF3" s="53">
        <f>COUNTIFS('RESUMEN TOTAL'!C5:C517, "=BONOMO",'RESUMEN TOTAL'!AL5:AL517,"=APAGADO")</f>
        <v>0</v>
      </c>
      <c r="AG3" s="53">
        <f>COUNTIFS('RESUMEN TOTAL'!C5:C517, "=BONOMO",'RESUMEN TOTAL'!AM5:AM517,"=APAGADO")</f>
        <v>0</v>
      </c>
      <c r="AH3" s="53">
        <v>10</v>
      </c>
      <c r="AI3" s="53">
        <v>15</v>
      </c>
    </row>
    <row r="4" spans="1:35" ht="15.6" thickTop="1" thickBot="1" x14ac:dyDescent="0.35">
      <c r="A4" s="56" t="s">
        <v>1151</v>
      </c>
      <c r="B4" s="47">
        <f>COUNTIFS('RESUMEN TOTAL'!C5:C516,"=COSEIDI")</f>
        <v>208</v>
      </c>
      <c r="D4" s="45"/>
      <c r="E4" s="43" t="s">
        <v>1162</v>
      </c>
      <c r="F4" s="58">
        <f t="shared" ref="F4" si="0">F3/BONOMOcam</f>
        <v>0</v>
      </c>
      <c r="G4" s="58">
        <f t="shared" ref="F4:AG4" si="1">G3/BONOMOcam</f>
        <v>0</v>
      </c>
      <c r="H4" s="58">
        <f t="shared" si="1"/>
        <v>2.5000000000000001E-2</v>
      </c>
      <c r="I4" s="58">
        <f t="shared" si="1"/>
        <v>0</v>
      </c>
      <c r="J4" s="58">
        <f t="shared" si="1"/>
        <v>0</v>
      </c>
      <c r="K4" s="58">
        <f t="shared" ref="K4" si="2">K3/BONOMOcam</f>
        <v>0</v>
      </c>
      <c r="L4" s="58">
        <f t="shared" si="1"/>
        <v>0</v>
      </c>
      <c r="M4" s="58">
        <f t="shared" ref="M4" si="3">M3/BONOMOcam</f>
        <v>0</v>
      </c>
      <c r="N4" s="58">
        <f t="shared" si="1"/>
        <v>0</v>
      </c>
      <c r="O4" s="58">
        <f t="shared" si="1"/>
        <v>0</v>
      </c>
      <c r="P4" s="59">
        <f t="shared" si="1"/>
        <v>0</v>
      </c>
      <c r="Q4" s="59">
        <f t="shared" si="1"/>
        <v>0</v>
      </c>
      <c r="R4" s="59">
        <f t="shared" si="1"/>
        <v>0</v>
      </c>
      <c r="S4" s="59">
        <f t="shared" si="1"/>
        <v>0</v>
      </c>
      <c r="T4" s="59">
        <f t="shared" si="1"/>
        <v>0</v>
      </c>
      <c r="U4" s="59">
        <f t="shared" si="1"/>
        <v>0</v>
      </c>
      <c r="V4" s="59">
        <f t="shared" si="1"/>
        <v>0</v>
      </c>
      <c r="W4" s="59">
        <f t="shared" si="1"/>
        <v>0</v>
      </c>
      <c r="X4" s="59">
        <f t="shared" si="1"/>
        <v>0</v>
      </c>
      <c r="Y4" s="59">
        <f t="shared" ref="Y4" si="4">Y3/BONOMOcam</f>
        <v>0</v>
      </c>
      <c r="Z4" s="59">
        <f t="shared" si="1"/>
        <v>0</v>
      </c>
      <c r="AA4" s="59">
        <f t="shared" si="1"/>
        <v>0</v>
      </c>
      <c r="AB4" s="59">
        <f t="shared" si="1"/>
        <v>0</v>
      </c>
      <c r="AC4" s="59">
        <f t="shared" si="1"/>
        <v>0</v>
      </c>
      <c r="AD4" s="59">
        <f t="shared" si="1"/>
        <v>0</v>
      </c>
      <c r="AE4" s="59">
        <f t="shared" si="1"/>
        <v>0</v>
      </c>
      <c r="AF4" s="59">
        <f t="shared" si="1"/>
        <v>0</v>
      </c>
      <c r="AG4" s="59">
        <f t="shared" si="1"/>
        <v>0</v>
      </c>
      <c r="AH4" s="59">
        <f t="shared" ref="AH4" si="5">AH3/BONOMOcam</f>
        <v>4.1666666666666664E-2</v>
      </c>
      <c r="AI4" s="59">
        <f t="shared" ref="AI4" si="6">AI3/BONOMOcam</f>
        <v>6.25E-2</v>
      </c>
    </row>
    <row r="5" spans="1:35" ht="15.6" thickTop="1" thickBot="1" x14ac:dyDescent="0.35">
      <c r="A5" s="48"/>
      <c r="B5" s="49"/>
      <c r="D5" s="44" t="s">
        <v>1151</v>
      </c>
      <c r="E5" s="54" t="s">
        <v>1161</v>
      </c>
      <c r="F5" s="55">
        <f>COUNTIFS('RESUMEN TOTAL'!C5:C513, "=COSEIDI",'RESUMEN TOTAL'!L5:L513,"=APAGADO")</f>
        <v>0</v>
      </c>
      <c r="G5" s="55">
        <f>COUNTIFS('RESUMEN TOTAL'!C3:C513, "=COSEIDI",'RESUMEN TOTAL'!M3:M513,"=APAGADO")</f>
        <v>0</v>
      </c>
      <c r="H5" s="55">
        <f>COUNTIFS('RESUMEN TOTAL'!C5:C501, "=COSEIDI",'RESUMEN TOTAL'!N5:N501,"=APAGADO")</f>
        <v>12</v>
      </c>
      <c r="I5" s="55">
        <f>COUNTIFS('RESUMEN TOTAL'!C5:C501, "=COSEIDI",'RESUMEN TOTAL'!O5:O501,"=APAGADO")</f>
        <v>0</v>
      </c>
      <c r="J5" s="55">
        <f>COUNTIFS('RESUMEN TOTAL'!C5:C501, "=COSEIDI",'RESUMEN TOTAL'!P5:P501,"=APAGADO")</f>
        <v>0</v>
      </c>
      <c r="K5" s="55">
        <f>COUNTIFS('RESUMEN TOTAL'!C5:C501, "=COSEIDI",'RESUMEN TOTAL'!Q5:Q501,"=APAGADO")</f>
        <v>0</v>
      </c>
      <c r="L5" s="55">
        <f>COUNTIFS('RESUMEN TOTAL'!C5:C501, "=COSEIDI",'RESUMEN TOTAL'!R5:R501,"=APAGADO")</f>
        <v>0</v>
      </c>
      <c r="M5" s="55">
        <f>COUNTIFS('RESUMEN TOTAL'!C5:C501, "=COSEIDI",'RESUMEN TOTAL'!S5:S501,"=APAGADO")</f>
        <v>0</v>
      </c>
      <c r="N5" s="55">
        <f>COUNTIFS('RESUMEN TOTAL'!C5:C501, "=COSEIDI",'RESUMEN TOTAL'!T5:T501,"=APAGADO")</f>
        <v>0</v>
      </c>
      <c r="O5" s="55">
        <f>COUNTIFS('RESUMEN TOTAL'!C5:C501, "=COSEIDI",'RESUMEN TOTAL'!U5:U501,"=APAGADO")</f>
        <v>0</v>
      </c>
      <c r="P5" s="55">
        <f>COUNTIFS('RESUMEN TOTAL'!C5:C501, "=COSEIDI",'RESUMEN TOTAL'!V5:V501,"=APAGADO")</f>
        <v>0</v>
      </c>
      <c r="Q5" s="55">
        <f>COUNTIFS('RESUMEN TOTAL'!C5:C501, "=COSEIDI",'RESUMEN TOTAL'!W5:W501,"=APAGADO")</f>
        <v>0</v>
      </c>
      <c r="R5" s="55">
        <f>COUNTIFS('RESUMEN TOTAL'!C5:C501, "=COSEIDI",'RESUMEN TOTAL'!X5:X501,"=APAGADO")</f>
        <v>0</v>
      </c>
      <c r="S5" s="55">
        <f>COUNTIFS('RESUMEN TOTAL'!C5:C501, "=COSEIDI",'RESUMEN TOTAL'!Y5:Y501,"=APAGADO")</f>
        <v>0</v>
      </c>
      <c r="T5" s="55">
        <f>COUNTIFS('RESUMEN TOTAL'!C5:C501, "=COSEIDI",'RESUMEN TOTAL'!Z5:Z501,"=APAGADO")</f>
        <v>0</v>
      </c>
      <c r="U5" s="55">
        <f>COUNTIFS('RESUMEN TOTAL'!C5:C501, "=COSEIDI",'RESUMEN TOTAL'!AA5:AA501,"=APAGADO")</f>
        <v>0</v>
      </c>
      <c r="V5" s="55">
        <f>COUNTIFS('RESUMEN TOTAL'!C5:C501, "=COSEIDI",'RESUMEN TOTAL'!AB5:AB501,"=APAGADO")</f>
        <v>0</v>
      </c>
      <c r="W5" s="55">
        <f>COUNTIFS('RESUMEN TOTAL'!C5:C501, "=COSEIDI",'RESUMEN TOTAL'!AC5:AC501,"=APAGADO")</f>
        <v>0</v>
      </c>
      <c r="X5" s="55">
        <f>COUNTIFS('RESUMEN TOTAL'!C5:C501, "=COSEIDI",'RESUMEN TOTAL'!AD5:AD501,"=APAGADO")</f>
        <v>0</v>
      </c>
      <c r="Y5" s="55">
        <f>COUNTIFS('RESUMEN TOTAL'!C5:C501, "=COSEIDI",'RESUMEN TOTAL'!AE5:AE501,"=APAGADO")</f>
        <v>0</v>
      </c>
      <c r="Z5" s="55">
        <f>COUNTIFS('RESUMEN TOTAL'!C5:C501, "=COSEIDI",'RESUMEN TOTAL'!AF5:AF501,"=APAGADO")</f>
        <v>0</v>
      </c>
      <c r="AA5" s="55">
        <f>COUNTIFS('RESUMEN TOTAL'!C5:C501, "=COSEIDI",'RESUMEN TOTAL'!AG5:AG501,"=APAGADO")</f>
        <v>0</v>
      </c>
      <c r="AB5" s="55">
        <f>COUNTIFS('RESUMEN TOTAL'!C5:C501, "=COSEIDI",'RESUMEN TOTAL'!AH5:AH501,"=APAGADO")</f>
        <v>0</v>
      </c>
      <c r="AC5" s="55">
        <f>COUNTIFS('RESUMEN TOTAL'!C5:C501, "=COSEIDI",'RESUMEN TOTAL'!AI5:AI501,"=APAGADO")</f>
        <v>0</v>
      </c>
      <c r="AD5" s="55">
        <f>COUNTIFS('RESUMEN TOTAL'!C5:C501, "=COSEIDI",'RESUMEN TOTAL'!AJ5:AJ501,"=APAGADO")</f>
        <v>0</v>
      </c>
      <c r="AE5" s="55">
        <f>COUNTIFS('RESUMEN TOTAL'!C5:C501, "=COSEIDI",'RESUMEN TOTAL'!AK5:AK501,"=APAGADO")</f>
        <v>0</v>
      </c>
      <c r="AF5" s="55">
        <f>COUNTIFS('RESUMEN TOTAL'!C5:C501, "=COSEIDI",'RESUMEN TOTAL'!AL5:AL501,"=APAGADO")</f>
        <v>0</v>
      </c>
      <c r="AG5" s="55">
        <f>COUNTIFS('RESUMEN TOTAL'!C5:C501, "=COSEIDI",'RESUMEN TOTAL'!AM5:AM501,"=APAGADO")</f>
        <v>0</v>
      </c>
      <c r="AH5" s="55">
        <v>6</v>
      </c>
      <c r="AI5" s="55">
        <v>8</v>
      </c>
    </row>
    <row r="6" spans="1:35" ht="15.6" thickTop="1" thickBot="1" x14ac:dyDescent="0.35">
      <c r="D6" s="45"/>
      <c r="E6" s="43" t="s">
        <v>1163</v>
      </c>
      <c r="F6" s="58">
        <f t="shared" ref="F6:AG6" si="7">F5/COSEIDIcam</f>
        <v>0</v>
      </c>
      <c r="G6" s="58">
        <f t="shared" si="7"/>
        <v>0</v>
      </c>
      <c r="H6" s="58">
        <f t="shared" si="7"/>
        <v>5.7692307692307696E-2</v>
      </c>
      <c r="I6" s="58">
        <f t="shared" si="7"/>
        <v>0</v>
      </c>
      <c r="J6" s="58">
        <f t="shared" si="7"/>
        <v>0</v>
      </c>
      <c r="K6" s="58">
        <f t="shared" ref="K6" si="8">K5/COSEIDIcam</f>
        <v>0</v>
      </c>
      <c r="L6" s="58">
        <f t="shared" si="7"/>
        <v>0</v>
      </c>
      <c r="M6" s="58">
        <f t="shared" ref="M6" si="9">M5/COSEIDIcam</f>
        <v>0</v>
      </c>
      <c r="N6" s="58">
        <f t="shared" si="7"/>
        <v>0</v>
      </c>
      <c r="O6" s="58">
        <f t="shared" si="7"/>
        <v>0</v>
      </c>
      <c r="P6" s="58">
        <f t="shared" si="7"/>
        <v>0</v>
      </c>
      <c r="Q6" s="58">
        <f t="shared" si="7"/>
        <v>0</v>
      </c>
      <c r="R6" s="58">
        <f t="shared" si="7"/>
        <v>0</v>
      </c>
      <c r="S6" s="58">
        <f t="shared" si="7"/>
        <v>0</v>
      </c>
      <c r="T6" s="58">
        <f t="shared" si="7"/>
        <v>0</v>
      </c>
      <c r="U6" s="58">
        <f t="shared" si="7"/>
        <v>0</v>
      </c>
      <c r="V6" s="58">
        <f t="shared" si="7"/>
        <v>0</v>
      </c>
      <c r="W6" s="58">
        <f t="shared" si="7"/>
        <v>0</v>
      </c>
      <c r="X6" s="58">
        <f t="shared" si="7"/>
        <v>0</v>
      </c>
      <c r="Y6" s="58">
        <f t="shared" ref="Y6" si="10">Y5/COSEIDIcam</f>
        <v>0</v>
      </c>
      <c r="Z6" s="58">
        <f t="shared" si="7"/>
        <v>0</v>
      </c>
      <c r="AA6" s="58">
        <f t="shared" si="7"/>
        <v>0</v>
      </c>
      <c r="AB6" s="58">
        <f t="shared" si="7"/>
        <v>0</v>
      </c>
      <c r="AC6" s="58">
        <f t="shared" si="7"/>
        <v>0</v>
      </c>
      <c r="AD6" s="58">
        <f t="shared" si="7"/>
        <v>0</v>
      </c>
      <c r="AE6" s="58">
        <f t="shared" si="7"/>
        <v>0</v>
      </c>
      <c r="AF6" s="42">
        <f t="shared" si="7"/>
        <v>0</v>
      </c>
      <c r="AG6" s="42">
        <f t="shared" si="7"/>
        <v>0</v>
      </c>
      <c r="AH6" s="42">
        <v>0.02</v>
      </c>
      <c r="AI6" s="42">
        <v>0.03</v>
      </c>
    </row>
    <row r="7" spans="1:35" ht="15" thickTop="1" x14ac:dyDescent="0.3"/>
  </sheetData>
  <conditionalFormatting sqref="F4:AI4">
    <cfRule type="cellIs" dxfId="51" priority="3" operator="greaterThan">
      <formula>0.1</formula>
    </cfRule>
    <cfRule type="cellIs" dxfId="50" priority="4" operator="greaterThan">
      <formula>10</formula>
    </cfRule>
  </conditionalFormatting>
  <conditionalFormatting sqref="F6:AI6">
    <cfRule type="cellIs" dxfId="49" priority="1" operator="greaterThan">
      <formula>0.1</formula>
    </cfRule>
    <cfRule type="cellIs" dxfId="4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2023-07-03T14:28:35Z</dcterms:modified>
</cp:coreProperties>
</file>