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8_{C281E8C2-4243-434D-8B4E-25C005966343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5" l="1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E145" i="24" l="1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E6" i="24" l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<sst xmlns="http://schemas.openxmlformats.org/spreadsheetml/2006/main" count="3515" uniqueCount="1382">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</sst>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3.7946428571428568E-2</c:v>
                </c:pt>
                <c:pt idx="8">
                  <c:v>8.4821428571428575E-2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3.7946428571428568E-2</c:v>
                </c:pt>
                <c:pt idx="8">
                  <c:v>8.4821428571428575E-2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2.0833333333333332E-2</c:v>
                      </c:pt>
                      <c:pt idx="8">
                        <c:v>4.1666666666666664E-2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5.2884615384615384E-2</c:v>
                      </c:pt>
                      <c:pt idx="6">
                        <c:v>4.807692307692308E-2</c:v>
                      </c:pt>
                      <c:pt idx="7">
                        <c:v>5.7692307692307696E-2</c:v>
                      </c:pt>
                      <c:pt idx="8">
                        <c:v>0.13461538461538461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2.0833333333333332E-2</c:v>
                </c:pt>
                <c:pt idx="8">
                  <c:v>4.1666666666666664E-2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5.2884615384615384E-2</c:v>
                </c:pt>
                <c:pt idx="6">
                  <c:v>4.807692307692308E-2</c:v>
                </c:pt>
                <c:pt idx="7">
                  <c:v>5.7692307692307696E-2</c:v>
                </c:pt>
                <c:pt idx="8">
                  <c:v>0.13461538461538461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11</c:v>
                      </c:pt>
                      <c:pt idx="6">
                        <c:v>10</c:v>
                      </c:pt>
                      <c:pt idx="7">
                        <c:v>12</c:v>
                      </c:pt>
                      <c:pt idx="8">
                        <c:v>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tabSelected="1" zoomScale="60" zoomScaleNormal="60" workbookViewId="0">
      <pane xSplit="11" ySplit="4" topLeftCell="T397" activePane="bottomRight" state="frozen"/>
      <selection pane="topRight" activeCell="M1" sqref="M1"/>
      <selection pane="bottomLeft" activeCell="A5" sqref="A5"/>
      <selection pane="bottomRight" activeCell="T424" sqref="T42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5.1339285714285712E-2</v>
      </c>
      <c r="R1" s="4">
        <f t="shared" si="0"/>
        <v>3.3482142857142856E-2</v>
      </c>
      <c r="S1" s="4">
        <f t="shared" si="0"/>
        <v>3.7946428571428568E-2</v>
      </c>
      <c r="T1" s="4">
        <f t="shared" si="0"/>
        <v>8.4821428571428575E-2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448</v>
      </c>
      <c r="N2" s="75">
        <f t="shared" ref="N2" si="5">CANTIDAD_DE_CAMARAS-N3</f>
        <v>448</v>
      </c>
      <c r="O2" s="75">
        <f t="shared" si="4"/>
        <v>448</v>
      </c>
      <c r="P2" s="75">
        <f t="shared" si="4"/>
        <v>448</v>
      </c>
      <c r="Q2" s="75">
        <f t="shared" si="4"/>
        <v>425</v>
      </c>
      <c r="R2" s="75">
        <f t="shared" si="4"/>
        <v>433</v>
      </c>
      <c r="S2" s="75">
        <f t="shared" si="4"/>
        <v>431</v>
      </c>
      <c r="T2" s="75">
        <f t="shared" si="4"/>
        <v>410</v>
      </c>
      <c r="U2" s="75">
        <f t="shared" si="4"/>
        <v>448</v>
      </c>
      <c r="V2" s="75">
        <f t="shared" si="4"/>
        <v>448</v>
      </c>
      <c r="W2" s="75">
        <f t="shared" si="4"/>
        <v>448</v>
      </c>
      <c r="X2" s="75">
        <f t="shared" si="4"/>
        <v>448</v>
      </c>
      <c r="Y2" s="75">
        <f t="shared" si="4"/>
        <v>448</v>
      </c>
      <c r="Z2" s="75">
        <f t="shared" si="4"/>
        <v>448</v>
      </c>
      <c r="AA2" s="75">
        <f t="shared" si="4"/>
        <v>448</v>
      </c>
      <c r="AB2" s="75">
        <f t="shared" si="4"/>
        <v>448</v>
      </c>
      <c r="AC2" s="75">
        <f t="shared" si="4"/>
        <v>448</v>
      </c>
      <c r="AD2" s="75">
        <f t="shared" si="4"/>
        <v>448</v>
      </c>
      <c r="AE2" s="75">
        <f t="shared" si="4"/>
        <v>448</v>
      </c>
      <c r="AF2" s="75">
        <f t="shared" si="4"/>
        <v>448</v>
      </c>
      <c r="AG2" s="75">
        <f t="shared" si="4"/>
        <v>448</v>
      </c>
      <c r="AH2" s="75">
        <f t="shared" si="4"/>
        <v>448</v>
      </c>
      <c r="AI2" s="75">
        <f t="shared" si="4"/>
        <v>448</v>
      </c>
      <c r="AJ2" s="75">
        <f t="shared" si="4"/>
        <v>448</v>
      </c>
      <c r="AK2" s="75">
        <f t="shared" si="4"/>
        <v>448</v>
      </c>
      <c r="AL2" s="75">
        <f t="shared" si="4"/>
        <v>448</v>
      </c>
      <c r="AM2" s="75">
        <f t="shared" si="4"/>
        <v>448</v>
      </c>
      <c r="AN2" s="75">
        <f t="shared" si="4"/>
        <v>448</v>
      </c>
      <c r="AO2" s="75">
        <f t="shared" si="4"/>
        <v>448</v>
      </c>
      <c r="AP2" s="75">
        <f t="shared" si="4"/>
        <v>448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23</v>
      </c>
      <c r="R3" s="12">
        <f t="shared" si="6"/>
        <v>15</v>
      </c>
      <c r="S3" s="12">
        <f t="shared" si="6"/>
        <v>17</v>
      </c>
      <c r="T3" s="12">
        <f t="shared" si="6"/>
        <v>38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ref="AP3" si="7">COUNTIF(AP4:AP466,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8"/>
        <v>24</v>
      </c>
      <c r="J13" s="34">
        <f t="shared" si="9"/>
        <v>4</v>
      </c>
      <c r="K13" s="35">
        <f t="shared" si="10"/>
        <v>0.8571428571428571</v>
      </c>
      <c r="L13" s="88"/>
      <c r="M13" s="88"/>
      <c r="N13" s="88"/>
      <c r="O13" s="88"/>
      <c r="P13" s="88"/>
      <c r="Q13" s="88" t="s">
        <v>1381</v>
      </c>
      <c r="R13" s="88" t="s">
        <v>1381</v>
      </c>
      <c r="S13" s="88" t="s">
        <v>1381</v>
      </c>
      <c r="T13" s="88" t="s">
        <v>1381</v>
      </c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8"/>
        <v>27</v>
      </c>
      <c r="J15" s="34">
        <f t="shared" si="9"/>
        <v>1</v>
      </c>
      <c r="K15" s="35">
        <f t="shared" si="10"/>
        <v>0.9642857142857143</v>
      </c>
      <c r="L15" s="88"/>
      <c r="M15" s="88"/>
      <c r="N15" s="88"/>
      <c r="O15" s="88"/>
      <c r="P15" s="88"/>
      <c r="Q15" s="88"/>
      <c r="R15" s="88"/>
      <c r="S15" s="88"/>
      <c r="T15" s="88" t="s">
        <v>1381</v>
      </c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8"/>
        <v>26</v>
      </c>
      <c r="J20" s="34">
        <f t="shared" ref="J20:J23" si="14">COUNTIF(L20:AM20,"APAGADO")</f>
        <v>2</v>
      </c>
      <c r="K20" s="35">
        <f t="shared" ref="K20:K23" si="15">(I20)/(J20+I20)</f>
        <v>0.9285714285714286</v>
      </c>
      <c r="L20" s="88"/>
      <c r="M20" s="88"/>
      <c r="N20" s="88"/>
      <c r="O20" s="88"/>
      <c r="P20" s="88"/>
      <c r="Q20" s="88"/>
      <c r="R20" s="88"/>
      <c r="S20" s="88" t="s">
        <v>1381</v>
      </c>
      <c r="T20" s="88" t="s">
        <v>1381</v>
      </c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8"/>
        <v>26</v>
      </c>
      <c r="J21" s="34">
        <f t="shared" si="14"/>
        <v>2</v>
      </c>
      <c r="K21" s="35">
        <f t="shared" si="15"/>
        <v>0.9285714285714286</v>
      </c>
      <c r="L21" s="88"/>
      <c r="M21" s="88"/>
      <c r="N21" s="88"/>
      <c r="O21" s="88"/>
      <c r="P21" s="88"/>
      <c r="Q21" s="88"/>
      <c r="R21" s="88"/>
      <c r="S21" s="88" t="s">
        <v>1381</v>
      </c>
      <c r="T21" s="88" t="s">
        <v>1381</v>
      </c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6"/>
        <v>28</v>
      </c>
      <c r="J78" s="34">
        <f t="shared" ref="J78:J146" si="17">COUNTIF(L78:AM78,"APAGADO")</f>
        <v>0</v>
      </c>
      <c r="K78" s="35">
        <f t="shared" ref="K78:K146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6"/>
        <v>27</v>
      </c>
      <c r="J79" s="34">
        <f t="shared" si="17"/>
        <v>1</v>
      </c>
      <c r="K79" s="35">
        <f t="shared" si="18"/>
        <v>0.9642857142857143</v>
      </c>
      <c r="L79" s="88"/>
      <c r="M79" s="88"/>
      <c r="N79" s="88"/>
      <c r="O79" s="88"/>
      <c r="P79" s="88"/>
      <c r="Q79" s="88" t="s">
        <v>1381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6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1381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6"/>
        <v>27</v>
      </c>
      <c r="J89" s="34">
        <f t="shared" si="17"/>
        <v>1</v>
      </c>
      <c r="K89" s="35">
        <f t="shared" si="18"/>
        <v>0.9642857142857143</v>
      </c>
      <c r="L89" s="88"/>
      <c r="M89" s="88"/>
      <c r="N89" s="88"/>
      <c r="O89" s="88"/>
      <c r="P89" s="88"/>
      <c r="Q89" s="88" t="s">
        <v>1381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6"/>
        <v>28</v>
      </c>
      <c r="J106" s="34">
        <f t="shared" ref="J106:J108" si="21">COUNTIF(L106:AM106,"APAGADO")</f>
        <v>0</v>
      </c>
      <c r="K106" s="35">
        <f t="shared" ref="K106:K108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6"/>
        <v>28</v>
      </c>
      <c r="J109" s="34">
        <f t="shared" si="17"/>
        <v>0</v>
      </c>
      <c r="K109" s="35">
        <f t="shared" si="18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8"/>
      <c r="M114" s="88"/>
      <c r="N114" s="88"/>
      <c r="O114" s="88"/>
      <c r="P114" s="88"/>
      <c r="Q114" s="88"/>
      <c r="R114" s="88"/>
      <c r="S114" s="88"/>
      <c r="T114" s="88" t="s">
        <v>1381</v>
      </c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6"/>
        <v>28</v>
      </c>
      <c r="J115" s="34">
        <f t="shared" si="17"/>
        <v>0</v>
      </c>
      <c r="K115" s="35">
        <f t="shared" si="18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6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6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3">COUNTIF(L137:AM137,"")</f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3"/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3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3"/>
        <v>28</v>
      </c>
      <c r="J144" s="34">
        <f t="shared" si="17"/>
        <v>0</v>
      </c>
      <c r="K144" s="35">
        <f t="shared" si="18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3"/>
        <v>27</v>
      </c>
      <c r="J147" s="34">
        <f t="shared" ref="J147:J245" si="24">COUNTIF(L147:AM147,"APAGADO")</f>
        <v>1</v>
      </c>
      <c r="K147" s="35">
        <f t="shared" ref="K147:K245" si="25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 t="s">
        <v>1381</v>
      </c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3"/>
        <v>28</v>
      </c>
      <c r="J148" s="34">
        <f t="shared" si="24"/>
        <v>0</v>
      </c>
      <c r="K148" s="35">
        <f t="shared" si="25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3"/>
        <v>28</v>
      </c>
      <c r="J153" s="34">
        <f>COUNTIF(L153:AM153,"APAGADO")</f>
        <v>0</v>
      </c>
      <c r="K153" s="35">
        <f>(I153)/(J153+I153)</f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3"/>
        <v>28</v>
      </c>
      <c r="J156" s="34">
        <f t="shared" ref="J156:J164" si="26">COUNTIF(L156:AM156,"APAGADO")</f>
        <v>0</v>
      </c>
      <c r="K156" s="35">
        <f t="shared" ref="K156:K164" si="27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3"/>
        <v>28</v>
      </c>
      <c r="J157" s="34">
        <f t="shared" si="26"/>
        <v>0</v>
      </c>
      <c r="K157" s="35">
        <f t="shared" si="27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3"/>
        <v>27</v>
      </c>
      <c r="J160" s="34">
        <f t="shared" si="26"/>
        <v>1</v>
      </c>
      <c r="K160" s="35">
        <f t="shared" si="27"/>
        <v>0.9642857142857143</v>
      </c>
      <c r="L160" s="88"/>
      <c r="M160" s="88"/>
      <c r="N160" s="88"/>
      <c r="O160" s="88"/>
      <c r="P160" s="88"/>
      <c r="Q160" s="88"/>
      <c r="R160" s="88"/>
      <c r="S160" s="88"/>
      <c r="T160" s="88" t="s">
        <v>1381</v>
      </c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 t="s">
        <v>1381</v>
      </c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3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/>
      <c r="M168" s="88"/>
      <c r="N168" s="88"/>
      <c r="O168" s="88"/>
      <c r="P168" s="88"/>
      <c r="Q168" s="88"/>
      <c r="R168" s="88" t="s">
        <v>1381</v>
      </c>
      <c r="S168" s="88" t="s">
        <v>1381</v>
      </c>
      <c r="T168" s="88" t="s">
        <v>1381</v>
      </c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 t="s">
        <v>1381</v>
      </c>
      <c r="S169" s="88" t="s">
        <v>1381</v>
      </c>
      <c r="T169" s="88" t="s">
        <v>1381</v>
      </c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8">COUNTIF(L191:AM191,"APAGADO")</f>
        <v>0</v>
      </c>
      <c r="K191" s="35">
        <f t="shared" ref="K191" si="29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3"/>
        <v>24</v>
      </c>
      <c r="J193" s="34">
        <f t="shared" si="24"/>
        <v>4</v>
      </c>
      <c r="K193" s="35">
        <f t="shared" si="25"/>
        <v>0.8571428571428571</v>
      </c>
      <c r="L193" s="88"/>
      <c r="M193" s="88"/>
      <c r="N193" s="88"/>
      <c r="O193" s="88"/>
      <c r="P193" s="88"/>
      <c r="Q193" s="88" t="s">
        <v>1381</v>
      </c>
      <c r="R193" s="89" t="s">
        <v>1381</v>
      </c>
      <c r="S193" s="88" t="s">
        <v>1381</v>
      </c>
      <c r="T193" s="88" t="s">
        <v>1381</v>
      </c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3"/>
        <v>27</v>
      </c>
      <c r="J194" s="34">
        <f t="shared" si="24"/>
        <v>1</v>
      </c>
      <c r="K194" s="35">
        <f t="shared" si="25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 t="s">
        <v>1381</v>
      </c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3"/>
        <v>24</v>
      </c>
      <c r="J195" s="34">
        <f t="shared" si="24"/>
        <v>4</v>
      </c>
      <c r="K195" s="35">
        <f t="shared" si="25"/>
        <v>0.8571428571428571</v>
      </c>
      <c r="L195" s="88"/>
      <c r="M195" s="88"/>
      <c r="N195" s="88"/>
      <c r="O195" s="88"/>
      <c r="P195" s="88"/>
      <c r="Q195" s="88" t="s">
        <v>1381</v>
      </c>
      <c r="R195" s="88" t="s">
        <v>1381</v>
      </c>
      <c r="S195" s="88" t="s">
        <v>1381</v>
      </c>
      <c r="T195" s="88" t="s">
        <v>1381</v>
      </c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3"/>
        <v>28</v>
      </c>
      <c r="J196" s="34">
        <f t="shared" si="24"/>
        <v>0</v>
      </c>
      <c r="K196" s="35">
        <f t="shared" si="25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30">COUNTIF(L204:AM204,"")</f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30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30"/>
        <v>28</v>
      </c>
      <c r="J206" s="34">
        <f t="shared" si="24"/>
        <v>0</v>
      </c>
      <c r="K206" s="35">
        <f t="shared" si="25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30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30"/>
        <v>28</v>
      </c>
      <c r="J208" s="34">
        <f t="shared" si="24"/>
        <v>0</v>
      </c>
      <c r="K208" s="35">
        <f t="shared" si="25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31">COUNTIF(L209:AM209,"")</f>
        <v>28</v>
      </c>
      <c r="J209" s="34">
        <f t="shared" ref="J209" si="32">COUNTIF(L209:AM209,"APAGADO")</f>
        <v>0</v>
      </c>
      <c r="K209" s="35">
        <f t="shared" ref="K209" si="33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4">COUNTIF(L210:AM210,"")</f>
        <v>28</v>
      </c>
      <c r="J210" s="34">
        <f t="shared" ref="J210" si="35">COUNTIF(L210:AM210,"APAGADO")</f>
        <v>0</v>
      </c>
      <c r="K210" s="35">
        <f t="shared" ref="K210" si="36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30"/>
        <v>28</v>
      </c>
      <c r="J211" s="34">
        <f t="shared" si="24"/>
        <v>0</v>
      </c>
      <c r="K211" s="35">
        <f t="shared" si="25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30"/>
        <v>25</v>
      </c>
      <c r="J219" s="34">
        <f t="shared" si="24"/>
        <v>3</v>
      </c>
      <c r="K219" s="35">
        <f t="shared" si="25"/>
        <v>0.8928571428571429</v>
      </c>
      <c r="L219" s="88"/>
      <c r="M219" s="88"/>
      <c r="N219" s="88"/>
      <c r="O219" s="88"/>
      <c r="P219" s="88"/>
      <c r="Q219" s="88" t="s">
        <v>1381</v>
      </c>
      <c r="R219" s="88"/>
      <c r="S219" s="88" t="s">
        <v>1381</v>
      </c>
      <c r="T219" s="88" t="s">
        <v>1381</v>
      </c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30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30"/>
        <v>24</v>
      </c>
      <c r="J223" s="34">
        <f t="shared" si="24"/>
        <v>4</v>
      </c>
      <c r="K223" s="35">
        <f t="shared" si="25"/>
        <v>0.8571428571428571</v>
      </c>
      <c r="L223" s="88"/>
      <c r="M223" s="88"/>
      <c r="N223" s="88"/>
      <c r="O223" s="88"/>
      <c r="P223" s="88"/>
      <c r="Q223" s="88" t="s">
        <v>1381</v>
      </c>
      <c r="R223" s="88" t="s">
        <v>1381</v>
      </c>
      <c r="S223" s="88" t="s">
        <v>1381</v>
      </c>
      <c r="T223" s="88" t="s">
        <v>1381</v>
      </c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 t="s">
        <v>1381</v>
      </c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30"/>
        <v>27</v>
      </c>
      <c r="J230" s="34">
        <f t="shared" si="24"/>
        <v>1</v>
      </c>
      <c r="K230" s="35">
        <f t="shared" si="25"/>
        <v>0.9642857142857143</v>
      </c>
      <c r="L230" s="88"/>
      <c r="M230" s="88"/>
      <c r="N230" s="88"/>
      <c r="O230" s="88"/>
      <c r="P230" s="88"/>
      <c r="Q230" s="88"/>
      <c r="R230" s="88"/>
      <c r="S230" s="88"/>
      <c r="T230" s="88" t="s">
        <v>1381</v>
      </c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30"/>
        <v>28</v>
      </c>
      <c r="J231" s="34">
        <f t="shared" si="24"/>
        <v>0</v>
      </c>
      <c r="K231" s="35">
        <f t="shared" si="25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30"/>
        <v>28</v>
      </c>
      <c r="J232" s="34">
        <f t="shared" si="24"/>
        <v>0</v>
      </c>
      <c r="K232" s="35">
        <f t="shared" si="25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30"/>
        <v>28</v>
      </c>
      <c r="J235" s="34">
        <f t="shared" si="24"/>
        <v>0</v>
      </c>
      <c r="K235" s="35">
        <f t="shared" si="25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 t="s">
        <v>1381</v>
      </c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30"/>
        <v>28</v>
      </c>
      <c r="J238" s="34">
        <f t="shared" si="24"/>
        <v>0</v>
      </c>
      <c r="K238" s="35">
        <f t="shared" si="25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30"/>
        <v>24</v>
      </c>
      <c r="J240" s="34">
        <f t="shared" si="24"/>
        <v>4</v>
      </c>
      <c r="K240" s="35">
        <f t="shared" si="25"/>
        <v>0.8571428571428571</v>
      </c>
      <c r="L240" s="88"/>
      <c r="M240" s="88"/>
      <c r="N240" s="88"/>
      <c r="O240" s="88"/>
      <c r="P240" s="88"/>
      <c r="Q240" s="88" t="s">
        <v>1381</v>
      </c>
      <c r="R240" s="88" t="s">
        <v>1381</v>
      </c>
      <c r="S240" s="88" t="s">
        <v>1381</v>
      </c>
      <c r="T240" s="88" t="s">
        <v>1381</v>
      </c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30"/>
        <v>26</v>
      </c>
      <c r="J241" s="34">
        <f t="shared" si="24"/>
        <v>2</v>
      </c>
      <c r="K241" s="35">
        <f t="shared" si="25"/>
        <v>0.9285714285714286</v>
      </c>
      <c r="L241" s="88"/>
      <c r="M241" s="88"/>
      <c r="N241" s="88"/>
      <c r="O241" s="88"/>
      <c r="P241" s="88"/>
      <c r="Q241" s="88" t="s">
        <v>1381</v>
      </c>
      <c r="R241" s="88"/>
      <c r="S241" s="88"/>
      <c r="T241" s="88" t="s">
        <v>1381</v>
      </c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30"/>
        <v>26</v>
      </c>
      <c r="J242" s="34">
        <f t="shared" si="24"/>
        <v>2</v>
      </c>
      <c r="K242" s="35">
        <f t="shared" si="25"/>
        <v>0.9285714285714286</v>
      </c>
      <c r="L242" s="88"/>
      <c r="M242" s="88"/>
      <c r="N242" s="88"/>
      <c r="O242" s="88"/>
      <c r="P242" s="88"/>
      <c r="Q242" s="88" t="s">
        <v>1381</v>
      </c>
      <c r="R242" s="88"/>
      <c r="S242" s="88"/>
      <c r="T242" s="88" t="s">
        <v>1381</v>
      </c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30"/>
        <v>28</v>
      </c>
      <c r="J245" s="34">
        <f t="shared" si="24"/>
        <v>0</v>
      </c>
      <c r="K245" s="35">
        <f t="shared" si="25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30"/>
        <v>28</v>
      </c>
      <c r="J246" s="34">
        <f t="shared" ref="J246:J314" si="37">COUNTIF(L246:AM246,"APAGADO")</f>
        <v>0</v>
      </c>
      <c r="K246" s="35">
        <f t="shared" ref="K246:K314" si="38"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30"/>
        <v>25</v>
      </c>
      <c r="J247" s="34">
        <f t="shared" si="37"/>
        <v>3</v>
      </c>
      <c r="K247" s="35">
        <f t="shared" si="38"/>
        <v>0.8928571428571429</v>
      </c>
      <c r="L247" s="88"/>
      <c r="M247" s="88"/>
      <c r="N247" s="88"/>
      <c r="O247" s="88"/>
      <c r="P247" s="88"/>
      <c r="Q247" s="88" t="s">
        <v>1381</v>
      </c>
      <c r="R247" s="88" t="s">
        <v>1381</v>
      </c>
      <c r="S247" s="88"/>
      <c r="T247" s="88" t="s">
        <v>1381</v>
      </c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30"/>
        <v>28</v>
      </c>
      <c r="J248" s="34">
        <f t="shared" si="37"/>
        <v>0</v>
      </c>
      <c r="K248" s="35">
        <f t="shared" si="38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30"/>
        <v>28</v>
      </c>
      <c r="J249" s="34">
        <f t="shared" si="37"/>
        <v>0</v>
      </c>
      <c r="K249" s="35">
        <f t="shared" si="38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30"/>
        <v>27</v>
      </c>
      <c r="J250" s="34">
        <f t="shared" si="37"/>
        <v>1</v>
      </c>
      <c r="K250" s="35">
        <f t="shared" si="38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 t="s">
        <v>1381</v>
      </c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30"/>
        <v>27</v>
      </c>
      <c r="J251" s="34">
        <f t="shared" si="37"/>
        <v>1</v>
      </c>
      <c r="K251" s="35">
        <f t="shared" si="38"/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 t="s">
        <v>1381</v>
      </c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30"/>
        <v>28</v>
      </c>
      <c r="J252" s="34">
        <f t="shared" si="37"/>
        <v>0</v>
      </c>
      <c r="K252" s="35">
        <f t="shared" si="38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30"/>
        <v>25</v>
      </c>
      <c r="J253" s="34">
        <f t="shared" si="37"/>
        <v>3</v>
      </c>
      <c r="K253" s="35">
        <f t="shared" si="38"/>
        <v>0.8928571428571429</v>
      </c>
      <c r="L253" s="88"/>
      <c r="M253" s="88"/>
      <c r="N253" s="88"/>
      <c r="O253" s="88"/>
      <c r="P253" s="88"/>
      <c r="Q253" s="88"/>
      <c r="R253" s="88" t="s">
        <v>1381</v>
      </c>
      <c r="S253" s="88" t="s">
        <v>1381</v>
      </c>
      <c r="T253" s="88" t="s">
        <v>1381</v>
      </c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30"/>
        <v>27</v>
      </c>
      <c r="J256" s="34">
        <f t="shared" si="37"/>
        <v>1</v>
      </c>
      <c r="K256" s="35">
        <f t="shared" si="38"/>
        <v>0.9642857142857143</v>
      </c>
      <c r="L256" s="88"/>
      <c r="M256" s="88"/>
      <c r="N256" s="88"/>
      <c r="O256" s="88"/>
      <c r="P256" s="88"/>
      <c r="Q256" s="88" t="s">
        <v>1381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30"/>
        <v>28</v>
      </c>
      <c r="J257" s="34">
        <f t="shared" si="37"/>
        <v>0</v>
      </c>
      <c r="K257" s="35">
        <f t="shared" si="38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30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30"/>
        <v>24</v>
      </c>
      <c r="J267" s="34">
        <f t="shared" si="37"/>
        <v>4</v>
      </c>
      <c r="K267" s="35">
        <f t="shared" si="38"/>
        <v>0.8571428571428571</v>
      </c>
      <c r="L267" s="88"/>
      <c r="M267" s="88"/>
      <c r="N267" s="88"/>
      <c r="O267" s="88"/>
      <c r="P267" s="88"/>
      <c r="Q267" s="88" t="s">
        <v>1381</v>
      </c>
      <c r="R267" s="88" t="s">
        <v>1381</v>
      </c>
      <c r="S267" s="88" t="s">
        <v>1381</v>
      </c>
      <c r="T267" s="88" t="s">
        <v>1381</v>
      </c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9">COUNTIF(L270:AM270,"")</f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9"/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9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9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9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9"/>
        <v>28</v>
      </c>
      <c r="J275" s="34">
        <f t="shared" si="37"/>
        <v>0</v>
      </c>
      <c r="K275" s="35">
        <f t="shared" si="38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9"/>
        <v>28</v>
      </c>
      <c r="J276" s="34">
        <f t="shared" si="37"/>
        <v>0</v>
      </c>
      <c r="K276" s="35">
        <f t="shared" si="38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9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9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9"/>
        <v>28</v>
      </c>
      <c r="J279" s="34">
        <f t="shared" si="37"/>
        <v>0</v>
      </c>
      <c r="K279" s="35">
        <f t="shared" si="38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9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9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9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9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9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9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9"/>
        <v>28</v>
      </c>
      <c r="J286" s="34">
        <f t="shared" ref="J286:J287" si="40">COUNTIF(L286:AM286,"APAGADO")</f>
        <v>0</v>
      </c>
      <c r="K286" s="35">
        <f t="shared" ref="K286:K287" si="41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9"/>
        <v>28</v>
      </c>
      <c r="J287" s="34">
        <f t="shared" si="40"/>
        <v>0</v>
      </c>
      <c r="K287" s="35">
        <f t="shared" si="41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9"/>
        <v>28</v>
      </c>
      <c r="J288" s="34">
        <f t="shared" si="37"/>
        <v>0</v>
      </c>
      <c r="K288" s="35">
        <f t="shared" si="38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9"/>
        <v>28</v>
      </c>
      <c r="J289" s="34">
        <f t="shared" si="37"/>
        <v>0</v>
      </c>
      <c r="K289" s="35">
        <f t="shared" si="3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9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9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9"/>
        <v>28</v>
      </c>
      <c r="J292" s="34">
        <f>COUNTIF(L292:AM292,"APAGADO")</f>
        <v>0</v>
      </c>
      <c r="K292" s="35">
        <f>(I292)/(J292+I292)</f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9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9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9"/>
        <v>24</v>
      </c>
      <c r="J297" s="34">
        <f>COUNTIF(L297:AM297,"APAGADO")</f>
        <v>4</v>
      </c>
      <c r="K297" s="35">
        <f>(I297)/(J297+I297)</f>
        <v>0.8571428571428571</v>
      </c>
      <c r="L297" s="88"/>
      <c r="M297" s="88"/>
      <c r="N297" s="88"/>
      <c r="O297" s="88"/>
      <c r="P297" s="88"/>
      <c r="Q297" s="88" t="s">
        <v>1381</v>
      </c>
      <c r="R297" s="88" t="s">
        <v>1381</v>
      </c>
      <c r="S297" s="88" t="s">
        <v>1381</v>
      </c>
      <c r="T297" s="88" t="s">
        <v>1381</v>
      </c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9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9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9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9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9"/>
        <v>28</v>
      </c>
      <c r="J302" s="34">
        <f t="shared" si="37"/>
        <v>0</v>
      </c>
      <c r="K302" s="35">
        <f t="shared" si="38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9"/>
        <v>28</v>
      </c>
      <c r="J303" s="34">
        <f t="shared" si="37"/>
        <v>0</v>
      </c>
      <c r="K303" s="35">
        <f t="shared" si="38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9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9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9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9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9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9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9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9"/>
        <v>25</v>
      </c>
      <c r="J311" s="34">
        <f t="shared" si="37"/>
        <v>3</v>
      </c>
      <c r="K311" s="35">
        <f t="shared" si="38"/>
        <v>0.8928571428571429</v>
      </c>
      <c r="L311" s="88"/>
      <c r="M311" s="88"/>
      <c r="N311" s="88"/>
      <c r="O311" s="88"/>
      <c r="P311" s="88"/>
      <c r="Q311" s="88"/>
      <c r="R311" s="88" t="s">
        <v>1381</v>
      </c>
      <c r="S311" s="88" t="s">
        <v>1381</v>
      </c>
      <c r="T311" s="88" t="s">
        <v>1381</v>
      </c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9"/>
        <v>27</v>
      </c>
      <c r="J312" s="34">
        <f t="shared" si="37"/>
        <v>1</v>
      </c>
      <c r="K312" s="35">
        <f t="shared" si="38"/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 t="s">
        <v>1381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9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9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9"/>
        <v>28</v>
      </c>
      <c r="J315" s="34">
        <f t="shared" ref="J315:J390" si="42">COUNTIF(L315:AM315,"APAGADO")</f>
        <v>0</v>
      </c>
      <c r="K315" s="35">
        <f t="shared" ref="K315:K390" si="43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9"/>
        <v>28</v>
      </c>
      <c r="J316" s="34">
        <f t="shared" si="42"/>
        <v>0</v>
      </c>
      <c r="K316" s="35">
        <f t="shared" si="43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9"/>
        <v>26</v>
      </c>
      <c r="J317" s="34">
        <f t="shared" si="42"/>
        <v>2</v>
      </c>
      <c r="K317" s="35">
        <f t="shared" si="43"/>
        <v>0.9285714285714286</v>
      </c>
      <c r="L317" s="88"/>
      <c r="M317" s="88"/>
      <c r="N317" s="88"/>
      <c r="O317" s="88"/>
      <c r="P317" s="88"/>
      <c r="Q317" s="88" t="s">
        <v>1381</v>
      </c>
      <c r="R317" s="88"/>
      <c r="S317" s="88"/>
      <c r="T317" s="88" t="s">
        <v>1381</v>
      </c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9"/>
        <v>26</v>
      </c>
      <c r="J318" s="34">
        <f t="shared" si="42"/>
        <v>2</v>
      </c>
      <c r="K318" s="35">
        <f t="shared" si="43"/>
        <v>0.9285714285714286</v>
      </c>
      <c r="L318" s="88"/>
      <c r="M318" s="88"/>
      <c r="N318" s="88"/>
      <c r="O318" s="88"/>
      <c r="P318" s="88"/>
      <c r="Q318" s="88" t="s">
        <v>1381</v>
      </c>
      <c r="R318" s="88"/>
      <c r="S318" s="88"/>
      <c r="T318" s="88" t="s">
        <v>1381</v>
      </c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9"/>
        <v>26</v>
      </c>
      <c r="J319" s="34">
        <f t="shared" si="42"/>
        <v>2</v>
      </c>
      <c r="K319" s="35">
        <f t="shared" si="43"/>
        <v>0.9285714285714286</v>
      </c>
      <c r="L319" s="88"/>
      <c r="M319" s="88"/>
      <c r="N319" s="88"/>
      <c r="O319" s="88"/>
      <c r="P319" s="88"/>
      <c r="Q319" s="88" t="s">
        <v>1381</v>
      </c>
      <c r="R319" s="88"/>
      <c r="S319" s="88"/>
      <c r="T319" s="88" t="s">
        <v>1381</v>
      </c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9"/>
        <v>26</v>
      </c>
      <c r="J320" s="34">
        <f t="shared" si="42"/>
        <v>2</v>
      </c>
      <c r="K320" s="35">
        <f t="shared" si="43"/>
        <v>0.9285714285714286</v>
      </c>
      <c r="L320" s="88"/>
      <c r="M320" s="88"/>
      <c r="N320" s="88"/>
      <c r="O320" s="88"/>
      <c r="P320" s="88"/>
      <c r="Q320" s="88" t="s">
        <v>1381</v>
      </c>
      <c r="R320" s="88"/>
      <c r="S320" s="88"/>
      <c r="T320" s="88" t="s">
        <v>1381</v>
      </c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9"/>
        <v>28</v>
      </c>
      <c r="J321" s="34">
        <f t="shared" si="42"/>
        <v>0</v>
      </c>
      <c r="K321" s="35">
        <f t="shared" si="43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9"/>
        <v>28</v>
      </c>
      <c r="J322" s="34">
        <f t="shared" si="42"/>
        <v>0</v>
      </c>
      <c r="K322" s="35">
        <f t="shared" si="43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9"/>
        <v>28</v>
      </c>
      <c r="J323" s="34">
        <f t="shared" si="42"/>
        <v>0</v>
      </c>
      <c r="K323" s="35">
        <f t="shared" si="43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9"/>
        <v>28</v>
      </c>
      <c r="J324" s="34">
        <f t="shared" si="42"/>
        <v>0</v>
      </c>
      <c r="K324" s="35">
        <f t="shared" si="43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9"/>
        <v>28</v>
      </c>
      <c r="J325" s="34">
        <f t="shared" si="42"/>
        <v>0</v>
      </c>
      <c r="K325" s="35">
        <f t="shared" si="43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9"/>
        <v>28</v>
      </c>
      <c r="J326" s="34">
        <f t="shared" si="42"/>
        <v>0</v>
      </c>
      <c r="K326" s="35">
        <f t="shared" si="43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9"/>
        <v>28</v>
      </c>
      <c r="J327" s="34">
        <f t="shared" si="42"/>
        <v>0</v>
      </c>
      <c r="K327" s="35">
        <f t="shared" si="43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9"/>
        <v>28</v>
      </c>
      <c r="J328" s="34">
        <f t="shared" si="42"/>
        <v>0</v>
      </c>
      <c r="K328" s="35">
        <f t="shared" si="43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9"/>
        <v>28</v>
      </c>
      <c r="J329" s="34">
        <f t="shared" si="42"/>
        <v>0</v>
      </c>
      <c r="K329" s="35">
        <f t="shared" si="43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9"/>
        <v>28</v>
      </c>
      <c r="J330" s="34">
        <f t="shared" si="42"/>
        <v>0</v>
      </c>
      <c r="K330" s="35">
        <f t="shared" si="43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9"/>
        <v>28</v>
      </c>
      <c r="J331" s="34">
        <f t="shared" si="42"/>
        <v>0</v>
      </c>
      <c r="K331" s="35">
        <f t="shared" si="43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9"/>
        <v>28</v>
      </c>
      <c r="J332" s="34">
        <f t="shared" si="42"/>
        <v>0</v>
      </c>
      <c r="K332" s="35">
        <f t="shared" si="43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9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9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9"/>
        <v>28</v>
      </c>
      <c r="J335" s="34">
        <f t="shared" si="42"/>
        <v>0</v>
      </c>
      <c r="K335" s="35">
        <f t="shared" si="43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9"/>
        <v>28</v>
      </c>
      <c r="J336" s="34">
        <f t="shared" si="42"/>
        <v>0</v>
      </c>
      <c r="K336" s="35">
        <f t="shared" si="43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4">COUNTIF(L337:AM337,"")</f>
        <v>28</v>
      </c>
      <c r="J337" s="34">
        <f t="shared" si="42"/>
        <v>0</v>
      </c>
      <c r="K337" s="35">
        <f t="shared" si="43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4"/>
        <v>25</v>
      </c>
      <c r="J338" s="34">
        <f t="shared" si="42"/>
        <v>3</v>
      </c>
      <c r="K338" s="35">
        <f t="shared" si="43"/>
        <v>0.8928571428571429</v>
      </c>
      <c r="L338" s="88"/>
      <c r="M338" s="88"/>
      <c r="N338" s="88"/>
      <c r="O338" s="88"/>
      <c r="P338" s="88"/>
      <c r="Q338" s="88"/>
      <c r="R338" s="88" t="s">
        <v>1381</v>
      </c>
      <c r="S338" s="88" t="s">
        <v>1381</v>
      </c>
      <c r="T338" s="88" t="s">
        <v>1381</v>
      </c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4"/>
        <v>25</v>
      </c>
      <c r="J339" s="34">
        <f t="shared" si="42"/>
        <v>3</v>
      </c>
      <c r="K339" s="35">
        <f t="shared" si="43"/>
        <v>0.8928571428571429</v>
      </c>
      <c r="L339" s="88"/>
      <c r="M339" s="88"/>
      <c r="N339" s="88"/>
      <c r="O339" s="88"/>
      <c r="P339" s="88"/>
      <c r="Q339" s="88"/>
      <c r="R339" s="88" t="s">
        <v>1381</v>
      </c>
      <c r="S339" s="88" t="s">
        <v>1381</v>
      </c>
      <c r="T339" s="88" t="s">
        <v>1381</v>
      </c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4"/>
        <v>28</v>
      </c>
      <c r="J340" s="34">
        <f t="shared" si="42"/>
        <v>0</v>
      </c>
      <c r="K340" s="35">
        <f t="shared" si="43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4"/>
        <v>28</v>
      </c>
      <c r="J341" s="34">
        <f t="shared" si="42"/>
        <v>0</v>
      </c>
      <c r="K341" s="35">
        <f t="shared" si="43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2"/>
        <v>0</v>
      </c>
      <c r="K342" s="35">
        <f t="shared" si="43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4"/>
        <v>28</v>
      </c>
      <c r="J343" s="34">
        <f t="shared" si="42"/>
        <v>0</v>
      </c>
      <c r="K343" s="35">
        <f t="shared" si="43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4"/>
        <v>28</v>
      </c>
      <c r="J344" s="34">
        <f t="shared" si="42"/>
        <v>0</v>
      </c>
      <c r="K344" s="35">
        <f t="shared" si="43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4"/>
        <v>28</v>
      </c>
      <c r="J345" s="34">
        <f t="shared" si="42"/>
        <v>0</v>
      </c>
      <c r="K345" s="35">
        <f t="shared" si="43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4"/>
        <v>28</v>
      </c>
      <c r="J346" s="34">
        <f t="shared" si="42"/>
        <v>0</v>
      </c>
      <c r="K346" s="35">
        <f t="shared" si="43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4"/>
        <v>28</v>
      </c>
      <c r="J347" s="34">
        <f t="shared" si="42"/>
        <v>0</v>
      </c>
      <c r="K347" s="35">
        <f t="shared" si="43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4"/>
        <v>28</v>
      </c>
      <c r="J348" s="34">
        <f t="shared" si="42"/>
        <v>0</v>
      </c>
      <c r="K348" s="35">
        <f t="shared" si="43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4"/>
        <v>28</v>
      </c>
      <c r="J349" s="34">
        <f t="shared" si="42"/>
        <v>0</v>
      </c>
      <c r="K349" s="35">
        <f t="shared" si="43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4"/>
        <v>28</v>
      </c>
      <c r="J350" s="34">
        <f t="shared" si="42"/>
        <v>0</v>
      </c>
      <c r="K350" s="35">
        <f t="shared" si="43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4"/>
        <v>28</v>
      </c>
      <c r="J351" s="34">
        <f t="shared" si="42"/>
        <v>0</v>
      </c>
      <c r="K351" s="35">
        <f t="shared" si="43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4"/>
        <v>28</v>
      </c>
      <c r="J352" s="34">
        <f t="shared" si="42"/>
        <v>0</v>
      </c>
      <c r="K352" s="35">
        <f t="shared" si="43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4"/>
        <v>28</v>
      </c>
      <c r="J353" s="34">
        <f t="shared" si="42"/>
        <v>0</v>
      </c>
      <c r="K353" s="35">
        <f t="shared" si="43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4"/>
        <v>28</v>
      </c>
      <c r="J354" s="34">
        <f t="shared" si="42"/>
        <v>0</v>
      </c>
      <c r="K354" s="35">
        <f t="shared" si="43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4"/>
        <v>28</v>
      </c>
      <c r="J355" s="34">
        <f t="shared" si="42"/>
        <v>0</v>
      </c>
      <c r="K355" s="35">
        <f t="shared" si="43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4"/>
        <v>28</v>
      </c>
      <c r="J356" s="34">
        <f t="shared" si="42"/>
        <v>0</v>
      </c>
      <c r="K356" s="35">
        <f t="shared" si="43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4"/>
        <v>28</v>
      </c>
      <c r="J357" s="34">
        <f t="shared" si="42"/>
        <v>0</v>
      </c>
      <c r="K357" s="35">
        <f t="shared" si="43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4"/>
        <v>28</v>
      </c>
      <c r="J358" s="34">
        <f t="shared" si="42"/>
        <v>0</v>
      </c>
      <c r="K358" s="35">
        <f t="shared" si="43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4"/>
        <v>28</v>
      </c>
      <c r="J359" s="34">
        <f t="shared" si="42"/>
        <v>0</v>
      </c>
      <c r="K359" s="35">
        <f t="shared" si="43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4"/>
        <v>28</v>
      </c>
      <c r="J360" s="34">
        <f t="shared" si="42"/>
        <v>0</v>
      </c>
      <c r="K360" s="35">
        <f t="shared" si="43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4"/>
        <v>28</v>
      </c>
      <c r="J361" s="34">
        <f t="shared" si="42"/>
        <v>0</v>
      </c>
      <c r="K361" s="35">
        <f t="shared" si="43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4"/>
        <v>28</v>
      </c>
      <c r="J362" s="34">
        <f t="shared" si="42"/>
        <v>0</v>
      </c>
      <c r="K362" s="35">
        <f t="shared" si="43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4"/>
        <v>28</v>
      </c>
      <c r="J363" s="34">
        <f t="shared" si="42"/>
        <v>0</v>
      </c>
      <c r="K363" s="35">
        <f t="shared" si="43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4"/>
        <v>28</v>
      </c>
      <c r="J364" s="34">
        <f t="shared" si="42"/>
        <v>0</v>
      </c>
      <c r="K364" s="35">
        <f t="shared" si="43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4"/>
        <v>28</v>
      </c>
      <c r="J365" s="34">
        <f t="shared" si="42"/>
        <v>0</v>
      </c>
      <c r="K365" s="35">
        <f t="shared" si="43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4"/>
        <v>28</v>
      </c>
      <c r="J366" s="34">
        <f t="shared" si="42"/>
        <v>0</v>
      </c>
      <c r="K366" s="35">
        <f t="shared" si="43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4"/>
        <v>28</v>
      </c>
      <c r="J367" s="34">
        <f t="shared" si="42"/>
        <v>0</v>
      </c>
      <c r="K367" s="35">
        <f t="shared" si="43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4"/>
        <v>28</v>
      </c>
      <c r="J368" s="34">
        <f t="shared" si="42"/>
        <v>0</v>
      </c>
      <c r="K368" s="35">
        <f t="shared" si="43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4"/>
        <v>28</v>
      </c>
      <c r="J369" s="34">
        <f t="shared" si="42"/>
        <v>0</v>
      </c>
      <c r="K369" s="35">
        <f t="shared" si="43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4"/>
        <v>28</v>
      </c>
      <c r="J370" s="34">
        <f t="shared" si="42"/>
        <v>0</v>
      </c>
      <c r="K370" s="35">
        <f t="shared" si="43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4"/>
        <v>28</v>
      </c>
      <c r="J371" s="34">
        <f t="shared" si="42"/>
        <v>0</v>
      </c>
      <c r="K371" s="35">
        <f t="shared" si="43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4"/>
        <v>28</v>
      </c>
      <c r="J372" s="34">
        <f t="shared" si="42"/>
        <v>0</v>
      </c>
      <c r="K372" s="35">
        <f t="shared" si="43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4"/>
        <v>28</v>
      </c>
      <c r="J373" s="34">
        <f t="shared" si="42"/>
        <v>0</v>
      </c>
      <c r="K373" s="35">
        <f t="shared" si="43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4"/>
        <v>28</v>
      </c>
      <c r="J374" s="34">
        <f t="shared" si="42"/>
        <v>0</v>
      </c>
      <c r="K374" s="35">
        <f t="shared" si="43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4"/>
        <v>28</v>
      </c>
      <c r="J375" s="34">
        <f t="shared" si="42"/>
        <v>0</v>
      </c>
      <c r="K375" s="35">
        <f t="shared" si="43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4"/>
        <v>27</v>
      </c>
      <c r="J376" s="34">
        <f t="shared" si="42"/>
        <v>1</v>
      </c>
      <c r="K376" s="35">
        <f t="shared" si="43"/>
        <v>0.9642857142857143</v>
      </c>
      <c r="L376" s="88"/>
      <c r="M376" s="88"/>
      <c r="N376" s="88"/>
      <c r="O376" s="88"/>
      <c r="P376" s="88"/>
      <c r="Q376" s="88"/>
      <c r="R376" s="88"/>
      <c r="S376" s="88"/>
      <c r="T376" s="88" t="s">
        <v>1381</v>
      </c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4"/>
        <v>28</v>
      </c>
      <c r="J377" s="34">
        <f>COUNTIF(L377:AM377,"APAGADO")</f>
        <v>0</v>
      </c>
      <c r="K377" s="35">
        <f>(I377)/(J377+I377)</f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4"/>
        <v>28</v>
      </c>
      <c r="J378" s="34">
        <f>COUNTIF(L378:AM378,"APAGADO")</f>
        <v>0</v>
      </c>
      <c r="K378" s="35">
        <f>(I378)/(J378+I378)</f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4"/>
        <v>28</v>
      </c>
      <c r="J379" s="34">
        <f t="shared" si="42"/>
        <v>0</v>
      </c>
      <c r="K379" s="35">
        <f t="shared" si="43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4"/>
        <v>28</v>
      </c>
      <c r="J380" s="34">
        <f t="shared" si="42"/>
        <v>0</v>
      </c>
      <c r="K380" s="35">
        <f t="shared" si="43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4"/>
        <v>27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4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4"/>
        <v>27</v>
      </c>
      <c r="J383" s="34">
        <f t="shared" ref="J383" si="45">COUNTIF(L383:AM383,"APAGADO")</f>
        <v>1</v>
      </c>
      <c r="K383" s="35">
        <f t="shared" ref="K383" si="46">(I383)/(J383+I383)</f>
        <v>0.9642857142857143</v>
      </c>
      <c r="L383" s="88"/>
      <c r="M383" s="88"/>
      <c r="N383" s="88"/>
      <c r="O383" s="88"/>
      <c r="P383" s="88"/>
      <c r="Q383" s="88"/>
      <c r="R383" s="88"/>
      <c r="S383" s="88"/>
      <c r="T383" s="88" t="s">
        <v>1381</v>
      </c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4"/>
        <v>28</v>
      </c>
      <c r="J384" s="34">
        <f t="shared" si="42"/>
        <v>0</v>
      </c>
      <c r="K384" s="35">
        <f t="shared" si="43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4"/>
        <v>28</v>
      </c>
      <c r="J385" s="34">
        <f t="shared" si="42"/>
        <v>0</v>
      </c>
      <c r="K385" s="35">
        <f t="shared" si="43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4"/>
        <v>28</v>
      </c>
      <c r="J386" s="34">
        <f t="shared" si="42"/>
        <v>0</v>
      </c>
      <c r="K386" s="35">
        <f t="shared" si="43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4"/>
        <v>28</v>
      </c>
      <c r="J387" s="34">
        <f t="shared" si="42"/>
        <v>0</v>
      </c>
      <c r="K387" s="35">
        <f t="shared" si="43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4"/>
        <v>28</v>
      </c>
      <c r="J388" s="34">
        <f t="shared" si="42"/>
        <v>0</v>
      </c>
      <c r="K388" s="35">
        <f t="shared" si="43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4"/>
        <v>28</v>
      </c>
      <c r="J389" s="34">
        <f t="shared" si="42"/>
        <v>0</v>
      </c>
      <c r="K389" s="35">
        <f t="shared" si="43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4"/>
        <v>27</v>
      </c>
      <c r="J390" s="34">
        <f t="shared" si="42"/>
        <v>1</v>
      </c>
      <c r="K390" s="35">
        <f t="shared" si="43"/>
        <v>0.9642857142857143</v>
      </c>
      <c r="L390" s="88"/>
      <c r="M390" s="88"/>
      <c r="N390" s="88"/>
      <c r="O390" s="88"/>
      <c r="P390" s="88"/>
      <c r="Q390" s="88" t="s">
        <v>1381</v>
      </c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4"/>
        <v>28</v>
      </c>
      <c r="J391" s="34">
        <f t="shared" ref="J391:J451" si="47">COUNTIF(L391:AM391,"APAGADO")</f>
        <v>0</v>
      </c>
      <c r="K391" s="35">
        <f t="shared" ref="K391:K451" si="48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4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4"/>
        <v>28</v>
      </c>
      <c r="J393" s="34">
        <f>COUNTIF(L393:AM393,"APAGADO")</f>
        <v>0</v>
      </c>
      <c r="K393" s="35">
        <f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4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4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4"/>
        <v>28</v>
      </c>
      <c r="J396" s="34">
        <f t="shared" si="47"/>
        <v>0</v>
      </c>
      <c r="K396" s="35">
        <f t="shared" si="4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4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4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4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4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4"/>
        <v>28</v>
      </c>
      <c r="J401" s="34">
        <f t="shared" si="47"/>
        <v>0</v>
      </c>
      <c r="K401" s="35">
        <f t="shared" si="4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4"/>
        <v>28</v>
      </c>
      <c r="J402" s="34">
        <f t="shared" si="47"/>
        <v>0</v>
      </c>
      <c r="K402" s="35">
        <f t="shared" si="4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9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9"/>
        <v>27</v>
      </c>
      <c r="J406" s="34">
        <f t="shared" si="47"/>
        <v>1</v>
      </c>
      <c r="K406" s="35">
        <f t="shared" si="48"/>
        <v>0.9642857142857143</v>
      </c>
      <c r="L406" s="88"/>
      <c r="M406" s="88"/>
      <c r="N406" s="88"/>
      <c r="O406" s="88"/>
      <c r="P406" s="88"/>
      <c r="Q406" s="88" t="s">
        <v>1381</v>
      </c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9"/>
        <v>27</v>
      </c>
      <c r="J407" s="34">
        <f t="shared" si="47"/>
        <v>1</v>
      </c>
      <c r="K407" s="35">
        <f t="shared" si="48"/>
        <v>0.9642857142857143</v>
      </c>
      <c r="L407" s="88"/>
      <c r="M407" s="88"/>
      <c r="N407" s="88"/>
      <c r="O407" s="88"/>
      <c r="P407" s="88"/>
      <c r="Q407" s="88" t="s">
        <v>1381</v>
      </c>
      <c r="R407" s="88"/>
      <c r="S407" s="88"/>
      <c r="T407" s="88"/>
      <c r="U407" s="90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9"/>
        <v>28</v>
      </c>
      <c r="J408" s="34">
        <f t="shared" si="47"/>
        <v>0</v>
      </c>
      <c r="K408" s="35">
        <f t="shared" si="4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9"/>
        <v>28</v>
      </c>
      <c r="J409" s="34">
        <f t="shared" si="47"/>
        <v>0</v>
      </c>
      <c r="K409" s="35">
        <f t="shared" si="48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9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9"/>
        <v>28</v>
      </c>
      <c r="J411" s="34">
        <f t="shared" si="47"/>
        <v>0</v>
      </c>
      <c r="K411" s="35">
        <f t="shared" si="4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9"/>
        <v>28</v>
      </c>
      <c r="J412" s="34">
        <f t="shared" si="47"/>
        <v>0</v>
      </c>
      <c r="K412" s="35">
        <f t="shared" si="4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9"/>
        <v>28</v>
      </c>
      <c r="J413" s="34">
        <f t="shared" si="47"/>
        <v>0</v>
      </c>
      <c r="K413" s="35">
        <f t="shared" si="4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9"/>
        <v>28</v>
      </c>
      <c r="J414" s="34">
        <f t="shared" si="47"/>
        <v>0</v>
      </c>
      <c r="K414" s="35">
        <f t="shared" si="4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9"/>
        <v>28</v>
      </c>
      <c r="J415" s="34">
        <f t="shared" si="47"/>
        <v>0</v>
      </c>
      <c r="K415" s="35">
        <f t="shared" si="4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9"/>
        <v>28</v>
      </c>
      <c r="J416" s="34">
        <f t="shared" si="47"/>
        <v>0</v>
      </c>
      <c r="K416" s="35">
        <f t="shared" si="4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9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9"/>
        <v>28</v>
      </c>
      <c r="J418" s="34">
        <f t="shared" si="47"/>
        <v>0</v>
      </c>
      <c r="K418" s="35">
        <f t="shared" si="4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9"/>
        <v>28</v>
      </c>
      <c r="J419" s="34">
        <f t="shared" si="47"/>
        <v>0</v>
      </c>
      <c r="K419" s="35">
        <f t="shared" si="4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9"/>
        <v>28</v>
      </c>
      <c r="J420" s="34">
        <f t="shared" si="47"/>
        <v>0</v>
      </c>
      <c r="K420" s="35">
        <f t="shared" si="4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9"/>
        <v>28</v>
      </c>
      <c r="J421" s="34">
        <f t="shared" si="47"/>
        <v>0</v>
      </c>
      <c r="K421" s="35">
        <f t="shared" si="4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9"/>
        <v>28</v>
      </c>
      <c r="J422" s="34">
        <f t="shared" si="47"/>
        <v>0</v>
      </c>
      <c r="K422" s="35">
        <f t="shared" si="4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9"/>
        <v>24</v>
      </c>
      <c r="J423" s="34">
        <f t="shared" si="47"/>
        <v>4</v>
      </c>
      <c r="K423" s="35">
        <f t="shared" si="48"/>
        <v>0.8571428571428571</v>
      </c>
      <c r="L423" s="88"/>
      <c r="M423" s="88"/>
      <c r="N423" s="88"/>
      <c r="O423" s="88"/>
      <c r="P423" s="88"/>
      <c r="Q423" s="88" t="s">
        <v>1381</v>
      </c>
      <c r="R423" s="88" t="s">
        <v>1381</v>
      </c>
      <c r="S423" s="88" t="s">
        <v>1381</v>
      </c>
      <c r="T423" s="88" t="s">
        <v>1381</v>
      </c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9"/>
        <v>28</v>
      </c>
      <c r="J424" s="34">
        <f t="shared" si="47"/>
        <v>0</v>
      </c>
      <c r="K424" s="35">
        <f t="shared" si="4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9"/>
        <v>28</v>
      </c>
      <c r="J425" s="34">
        <f t="shared" si="47"/>
        <v>0</v>
      </c>
      <c r="K425" s="35">
        <f t="shared" si="4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9"/>
        <v>28</v>
      </c>
      <c r="J426" s="34">
        <f t="shared" si="47"/>
        <v>0</v>
      </c>
      <c r="K426" s="35">
        <f t="shared" si="4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9"/>
        <v>28</v>
      </c>
      <c r="J427" s="34">
        <f t="shared" si="47"/>
        <v>0</v>
      </c>
      <c r="K427" s="35">
        <f t="shared" si="4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9"/>
        <v>28</v>
      </c>
      <c r="J428" s="34">
        <f t="shared" si="47"/>
        <v>0</v>
      </c>
      <c r="K428" s="35">
        <f t="shared" si="4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9"/>
        <v>28</v>
      </c>
      <c r="J429" s="34">
        <f t="shared" si="47"/>
        <v>0</v>
      </c>
      <c r="K429" s="35">
        <f t="shared" si="4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9"/>
        <v>28</v>
      </c>
      <c r="J430" s="34">
        <f t="shared" si="47"/>
        <v>0</v>
      </c>
      <c r="K430" s="35">
        <f t="shared" si="4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9"/>
        <v>28</v>
      </c>
      <c r="J431" s="34">
        <f t="shared" si="47"/>
        <v>0</v>
      </c>
      <c r="K431" s="35">
        <f t="shared" si="4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9"/>
        <v>28</v>
      </c>
      <c r="J432" s="34">
        <f t="shared" si="47"/>
        <v>0</v>
      </c>
      <c r="K432" s="35">
        <f t="shared" si="4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9"/>
        <v>28</v>
      </c>
      <c r="J433" s="34">
        <f t="shared" si="47"/>
        <v>0</v>
      </c>
      <c r="K433" s="35">
        <f t="shared" si="4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9"/>
        <v>28</v>
      </c>
      <c r="J434" s="34">
        <f t="shared" si="47"/>
        <v>0</v>
      </c>
      <c r="K434" s="35">
        <f t="shared" si="4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9"/>
        <v>28</v>
      </c>
      <c r="J435" s="34">
        <f t="shared" si="47"/>
        <v>0</v>
      </c>
      <c r="K435" s="35">
        <f t="shared" si="4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9"/>
        <v>28</v>
      </c>
      <c r="J436" s="34">
        <f t="shared" si="47"/>
        <v>0</v>
      </c>
      <c r="K436" s="35">
        <f t="shared" si="4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9"/>
        <v>28</v>
      </c>
      <c r="J437" s="34">
        <f t="shared" si="47"/>
        <v>0</v>
      </c>
      <c r="K437" s="35">
        <f t="shared" si="4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9"/>
        <v>28</v>
      </c>
      <c r="J438" s="34">
        <f>COUNTIF(L438:AM438,"APAGADO")</f>
        <v>0</v>
      </c>
      <c r="K438" s="35">
        <f>(I438)/(J438+I438)</f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9"/>
        <v>28</v>
      </c>
      <c r="J439" s="34">
        <f t="shared" si="47"/>
        <v>0</v>
      </c>
      <c r="K439" s="35">
        <f t="shared" si="4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9"/>
        <v>28</v>
      </c>
      <c r="J440" s="34">
        <f t="shared" si="47"/>
        <v>0</v>
      </c>
      <c r="K440" s="35">
        <f t="shared" si="4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9"/>
        <v>28</v>
      </c>
      <c r="J441" s="34">
        <f t="shared" si="47"/>
        <v>0</v>
      </c>
      <c r="K441" s="35">
        <f t="shared" si="4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9"/>
        <v>28</v>
      </c>
      <c r="J442" s="34">
        <f t="shared" si="47"/>
        <v>0</v>
      </c>
      <c r="K442" s="35">
        <f t="shared" si="4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9"/>
        <v>28</v>
      </c>
      <c r="J444" s="34">
        <f t="shared" si="47"/>
        <v>0</v>
      </c>
      <c r="K444" s="35">
        <f t="shared" si="4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9"/>
        <v>28</v>
      </c>
      <c r="J445" s="34">
        <f t="shared" si="47"/>
        <v>0</v>
      </c>
      <c r="K445" s="35">
        <f t="shared" si="4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9"/>
        <v>28</v>
      </c>
      <c r="J446" s="34">
        <f t="shared" si="47"/>
        <v>0</v>
      </c>
      <c r="K446" s="35">
        <f t="shared" si="4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9"/>
        <v>28</v>
      </c>
      <c r="J447" s="34">
        <f t="shared" si="47"/>
        <v>0</v>
      </c>
      <c r="K447" s="35">
        <f t="shared" si="4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9"/>
        <v>28</v>
      </c>
      <c r="J448" s="34">
        <f t="shared" ref="J448" si="50">COUNTIF(L448:AM448,"APAGADO")</f>
        <v>0</v>
      </c>
      <c r="K448" s="35">
        <f t="shared" ref="K448" si="51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9"/>
        <v>28</v>
      </c>
      <c r="J449" s="34">
        <f t="shared" si="47"/>
        <v>0</v>
      </c>
      <c r="K449" s="35">
        <f t="shared" si="4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9"/>
        <v>28</v>
      </c>
      <c r="J450" s="34">
        <f t="shared" si="47"/>
        <v>0</v>
      </c>
      <c r="K450" s="35">
        <f t="shared" si="4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9"/>
        <v>28</v>
      </c>
      <c r="J451" s="34">
        <f t="shared" si="47"/>
        <v>0</v>
      </c>
      <c r="K451" s="35">
        <f t="shared" si="4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9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</row>
    <row r="454" spans="1:42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2" xr:uid="{00000000-0001-0000-0000-000000000000}"/>
  <phoneticPr fontId="6" type="noConversion"/>
  <conditionalFormatting sqref="C1:C209 D107:D108 D116 D164 D168:D169 D202 D209 C210:D210 C211:C1048576 D286:D287 D295 D366:D369">
    <cfRule type="cellIs" dxfId="241" priority="419" operator="equal">
      <formula>$C$224</formula>
    </cfRule>
    <cfRule type="cellIs" dxfId="240" priority="420" operator="equal">
      <formula>$C$212</formula>
    </cfRule>
  </conditionalFormatting>
  <conditionalFormatting sqref="E1:E432">
    <cfRule type="containsText" dxfId="239" priority="426" operator="containsText" text="domo">
      <formula>NOT(ISERROR(SEARCH("domo",E1)))</formula>
    </cfRule>
    <cfRule type="containsText" dxfId="238" priority="425" operator="containsText" text="fija">
      <formula>NOT(ISERROR(SEARCH("fija",E1)))</formula>
    </cfRule>
  </conditionalFormatting>
  <conditionalFormatting sqref="E1:E1048576">
    <cfRule type="cellIs" dxfId="237" priority="421" operator="equal">
      <formula>$E$7</formula>
    </cfRule>
  </conditionalFormatting>
  <conditionalFormatting sqref="E434">
    <cfRule type="containsText" dxfId="236" priority="368" operator="containsText" text="Radio">
      <formula>NOT(ISERROR(SEARCH("Radio",E434)))</formula>
    </cfRule>
    <cfRule type="containsText" dxfId="235" priority="367" operator="containsText" text="domo">
      <formula>NOT(ISERROR(SEARCH("domo",E434)))</formula>
    </cfRule>
    <cfRule type="containsText" dxfId="234" priority="366" operator="containsText" text="fija">
      <formula>NOT(ISERROR(SEARCH("fija",E434)))</formula>
    </cfRule>
  </conditionalFormatting>
  <conditionalFormatting sqref="E434:E435">
    <cfRule type="containsText" dxfId="233" priority="362" operator="containsText" text="domo">
      <formula>NOT(ISERROR(SEARCH("domo",E434)))</formula>
    </cfRule>
    <cfRule type="containsText" dxfId="232" priority="361" operator="containsText" text="fija">
      <formula>NOT(ISERROR(SEARCH("fija",E434)))</formula>
    </cfRule>
  </conditionalFormatting>
  <conditionalFormatting sqref="E435">
    <cfRule type="containsText" dxfId="231" priority="360" operator="containsText" text="domo">
      <formula>NOT(ISERROR(SEARCH("domo",E435)))</formula>
    </cfRule>
    <cfRule type="containsText" dxfId="230" priority="359" operator="containsText" text="fija">
      <formula>NOT(ISERROR(SEARCH("fija",E435)))</formula>
    </cfRule>
    <cfRule type="containsText" dxfId="229" priority="363" operator="containsText" text="Radio">
      <formula>NOT(ISERROR(SEARCH("Radio",E435)))</formula>
    </cfRule>
  </conditionalFormatting>
  <conditionalFormatting sqref="E438">
    <cfRule type="containsText" dxfId="228" priority="358" operator="containsText" text="Radio">
      <formula>NOT(ISERROR(SEARCH("Radio",E438)))</formula>
    </cfRule>
    <cfRule type="containsText" dxfId="227" priority="356" operator="containsText" text="fija">
      <formula>NOT(ISERROR(SEARCH("fija",E438)))</formula>
    </cfRule>
    <cfRule type="containsText" dxfId="226" priority="357" operator="containsText" text="domo">
      <formula>NOT(ISERROR(SEARCH("domo",E438)))</formula>
    </cfRule>
  </conditionalFormatting>
  <conditionalFormatting sqref="E438:E439">
    <cfRule type="containsText" dxfId="225" priority="352" operator="containsText" text="domo">
      <formula>NOT(ISERROR(SEARCH("domo",E438)))</formula>
    </cfRule>
    <cfRule type="containsText" dxfId="224" priority="351" operator="containsText" text="fija">
      <formula>NOT(ISERROR(SEARCH("fija",E438)))</formula>
    </cfRule>
  </conditionalFormatting>
  <conditionalFormatting sqref="E439 E27:H432">
    <cfRule type="containsText" dxfId="223" priority="353" operator="containsText" text="Radio">
      <formula>NOT(ISERROR(SEARCH("Radio",E27)))</formula>
    </cfRule>
  </conditionalFormatting>
  <conditionalFormatting sqref="E439:E440">
    <cfRule type="containsText" dxfId="222" priority="346" operator="containsText" text="fija">
      <formula>NOT(ISERROR(SEARCH("fija",E439)))</formula>
    </cfRule>
    <cfRule type="containsText" dxfId="221" priority="347" operator="containsText" text="domo">
      <formula>NOT(ISERROR(SEARCH("domo",E439)))</formula>
    </cfRule>
  </conditionalFormatting>
  <conditionalFormatting sqref="E440">
    <cfRule type="containsText" dxfId="220" priority="348" operator="containsText" text="Radio">
      <formula>NOT(ISERROR(SEARCH("Radio",E440)))</formula>
    </cfRule>
  </conditionalFormatting>
  <conditionalFormatting sqref="E440:E441">
    <cfRule type="containsText" dxfId="219" priority="341" operator="containsText" text="fija">
      <formula>NOT(ISERROR(SEARCH("fija",E440)))</formula>
    </cfRule>
    <cfRule type="containsText" dxfId="218" priority="342" operator="containsText" text="domo">
      <formula>NOT(ISERROR(SEARCH("domo",E440)))</formula>
    </cfRule>
  </conditionalFormatting>
  <conditionalFormatting sqref="E441">
    <cfRule type="containsText" dxfId="217" priority="339" operator="containsText" text="fija">
      <formula>NOT(ISERROR(SEARCH("fija",E441)))</formula>
    </cfRule>
    <cfRule type="containsText" dxfId="216" priority="340" operator="containsText" text="domo">
      <formula>NOT(ISERROR(SEARCH("domo",E441)))</formula>
    </cfRule>
    <cfRule type="containsText" dxfId="215" priority="343" operator="containsText" text="Radio">
      <formula>NOT(ISERROR(SEARCH("Radio",E441)))</formula>
    </cfRule>
  </conditionalFormatting>
  <conditionalFormatting sqref="E443 E445:E1048576">
    <cfRule type="containsText" dxfId="214" priority="637" operator="containsText" text="fija">
      <formula>NOT(ISERROR(SEARCH("fija",E443)))</formula>
    </cfRule>
    <cfRule type="containsText" dxfId="213" priority="638" operator="containsText" text="domo">
      <formula>NOT(ISERROR(SEARCH("domo",E443)))</formula>
    </cfRule>
  </conditionalFormatting>
  <conditionalFormatting sqref="E446:E448">
    <cfRule type="containsText" dxfId="212" priority="369" operator="containsText" text="fija">
      <formula>NOT(ISERROR(SEARCH("fija",E446)))</formula>
    </cfRule>
    <cfRule type="containsText" dxfId="211" priority="370" operator="containsText" text="domo">
      <formula>NOT(ISERROR(SEARCH("domo",E446)))</formula>
    </cfRule>
  </conditionalFormatting>
  <conditionalFormatting sqref="E453:E454">
    <cfRule type="containsText" dxfId="210" priority="220" operator="containsText" text="fija">
      <formula>NOT(ISERROR(SEARCH("fija",E453)))</formula>
    </cfRule>
    <cfRule type="containsText" dxfId="209" priority="221" operator="containsText" text="domo">
      <formula>NOT(ISERROR(SEARCH("domo",E453)))</formula>
    </cfRule>
  </conditionalFormatting>
  <conditionalFormatting sqref="E443:H443 E445:H455 E456:G456 E457:H1048576 E1:H26">
    <cfRule type="containsText" dxfId="208" priority="894" operator="containsText" text="Radio">
      <formula>NOT(ISERROR(SEARCH("Radio",E1)))</formula>
    </cfRule>
  </conditionalFormatting>
  <conditionalFormatting sqref="F433">
    <cfRule type="cellIs" dxfId="207" priority="17" operator="equal">
      <formula>"PTP A FO"</formula>
    </cfRule>
    <cfRule type="containsText" dxfId="206" priority="16" operator="containsText" text="Radio">
      <formula>NOT(ISERROR(SEARCH("Radio",F433)))</formula>
    </cfRule>
  </conditionalFormatting>
  <conditionalFormatting sqref="F1:G432 F443:G443 F445:G1048576">
    <cfRule type="cellIs" dxfId="205" priority="618" operator="equal">
      <formula>"PTP A FO"</formula>
    </cfRule>
  </conditionalFormatting>
  <conditionalFormatting sqref="F1:G1048576">
    <cfRule type="cellIs" dxfId="204" priority="423" operator="equal">
      <formula>"PTP A FO"</formula>
    </cfRule>
    <cfRule type="cellIs" dxfId="203" priority="422" operator="equal">
      <formula>$F$10</formula>
    </cfRule>
  </conditionalFormatting>
  <conditionalFormatting sqref="K124:M321 K107:K123">
    <cfRule type="cellIs" dxfId="202" priority="862" operator="greaterThan">
      <formula>0.8</formula>
    </cfRule>
    <cfRule type="cellIs" dxfId="201" priority="861" operator="lessThan">
      <formula>0.8</formula>
    </cfRule>
  </conditionalFormatting>
  <conditionalFormatting sqref="K370:M410">
    <cfRule type="cellIs" dxfId="200" priority="853" operator="lessThan">
      <formula>0.8</formula>
    </cfRule>
    <cfRule type="cellIs" dxfId="199" priority="854" operator="greaterThan">
      <formula>0.8</formula>
    </cfRule>
  </conditionalFormatting>
  <conditionalFormatting sqref="L7">
    <cfRule type="cellIs" dxfId="198" priority="309" operator="equal">
      <formula>"APAGADO"</formula>
    </cfRule>
  </conditionalFormatting>
  <conditionalFormatting sqref="L5:M23 O7:W7">
    <cfRule type="cellIs" dxfId="197" priority="551" operator="lessThan">
      <formula>0.8</formula>
    </cfRule>
    <cfRule type="cellIs" dxfId="196" priority="552" operator="greaterThan">
      <formula>0.8</formula>
    </cfRule>
  </conditionalFormatting>
  <conditionalFormatting sqref="L5:M106 O7:W7">
    <cfRule type="notContainsText" dxfId="195" priority="549" operator="notContains" text="Caida">
      <formula>ISERROR(SEARCH("Caida",L5))</formula>
    </cfRule>
    <cfRule type="containsText" dxfId="194" priority="550" operator="containsText" text="Caida">
      <formula>NOT(ISERROR(SEARCH("Caida",L5)))</formula>
    </cfRule>
  </conditionalFormatting>
  <conditionalFormatting sqref="L74:M74">
    <cfRule type="containsText" dxfId="193" priority="283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92" priority="859" operator="notContains" text="Caida">
      <formula>ISERROR(SEARCH("Caida",L124))</formula>
    </cfRule>
    <cfRule type="containsText" dxfId="191" priority="860" operator="containsText" text="Caida">
      <formula>NOT(ISERROR(SEARCH("Caida",L124)))</formula>
    </cfRule>
  </conditionalFormatting>
  <conditionalFormatting sqref="L370:M1048576">
    <cfRule type="containsText" dxfId="190" priority="718" operator="containsText" text="Caida">
      <formula>NOT(ISERROR(SEARCH("Caida",L370)))</formula>
    </cfRule>
    <cfRule type="notContainsText" dxfId="189" priority="717" operator="notContains" text="Caida">
      <formula>ISERROR(SEARCH("Caida",L370))</formula>
    </cfRule>
  </conditionalFormatting>
  <conditionalFormatting sqref="L452:N452 L5:M106 AH121:AM123 AN121:AN208 O124:AM192 L124:M451">
    <cfRule type="cellIs" dxfId="188" priority="310" operator="equal">
      <formula>"APAGADO"</formula>
    </cfRule>
  </conditionalFormatting>
  <conditionalFormatting sqref="L113:R125">
    <cfRule type="cellIs" dxfId="187" priority="13" operator="equal">
      <formula>"apagado"</formula>
    </cfRule>
  </conditionalFormatting>
  <conditionalFormatting sqref="L5:AP468">
    <cfRule type="cellIs" dxfId="186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85" priority="892" operator="notContains" text="Caida">
      <formula>ISERROR(SEARCH("Caida",L124))</formula>
    </cfRule>
  </conditionalFormatting>
  <conditionalFormatting sqref="M411:M452">
    <cfRule type="cellIs" dxfId="184" priority="720" operator="greaterThan">
      <formula>0.8</formula>
    </cfRule>
    <cfRule type="cellIs" dxfId="183" priority="719" operator="lessThan">
      <formula>0.8</formula>
    </cfRule>
  </conditionalFormatting>
  <conditionalFormatting sqref="N5:N8 T8:AO14 T15:X15 Z15:AO15 T16:AO120">
    <cfRule type="containsText" dxfId="182" priority="150" operator="containsText" text="Caida">
      <formula>NOT(ISERROR(SEARCH("Caida",N5)))</formula>
    </cfRule>
    <cfRule type="notContainsText" dxfId="181" priority="149" operator="notContains" text="Caida">
      <formula>ISERROR(SEARCH("Caida",N5))</formula>
    </cfRule>
    <cfRule type="cellIs" dxfId="180" priority="148" operator="equal">
      <formula>"APAGADO"</formula>
    </cfRule>
    <cfRule type="cellIs" dxfId="179" priority="152" operator="greaterThan">
      <formula>0.8</formula>
    </cfRule>
    <cfRule type="cellIs" dxfId="178" priority="151" operator="lessThan">
      <formula>0.8</formula>
    </cfRule>
  </conditionalFormatting>
  <conditionalFormatting sqref="N9:N452">
    <cfRule type="notContainsText" dxfId="177" priority="174" operator="notContains" text="Caida">
      <formula>ISERROR(SEARCH("Caida",N9))</formula>
    </cfRule>
    <cfRule type="containsText" dxfId="176" priority="175" operator="containsText" text="Caida">
      <formula>NOT(ISERROR(SEARCH("Caida",N9)))</formula>
    </cfRule>
    <cfRule type="cellIs" dxfId="175" priority="176" operator="lessThan">
      <formula>0.8</formula>
    </cfRule>
    <cfRule type="cellIs" dxfId="174" priority="177" operator="greaterThan">
      <formula>0.8</formula>
    </cfRule>
  </conditionalFormatting>
  <conditionalFormatting sqref="N9:N1047">
    <cfRule type="cellIs" dxfId="173" priority="173" operator="equal">
      <formula>"APAGADO"</formula>
    </cfRule>
  </conditionalFormatting>
  <conditionalFormatting sqref="N102:N104">
    <cfRule type="notContainsText" dxfId="172" priority="159" operator="notContains" text="Caida">
      <formula>ISERROR(SEARCH("Caida",N102))</formula>
    </cfRule>
    <cfRule type="cellIs" dxfId="171" priority="162" operator="greaterThan">
      <formula>0.8</formula>
    </cfRule>
    <cfRule type="cellIs" dxfId="170" priority="161" operator="lessThan">
      <formula>0.8</formula>
    </cfRule>
    <cfRule type="containsText" dxfId="169" priority="160" operator="containsText" text="Caida">
      <formula>NOT(ISERROR(SEARCH("Caida",N102)))</formula>
    </cfRule>
    <cfRule type="cellIs" dxfId="168" priority="158" operator="equal">
      <formula>"APAGADO"</formula>
    </cfRule>
  </conditionalFormatting>
  <conditionalFormatting sqref="N452:N1047">
    <cfRule type="cellIs" dxfId="167" priority="204" operator="lessThan">
      <formula>0.8</formula>
    </cfRule>
    <cfRule type="cellIs" dxfId="166" priority="205" operator="greaterThan">
      <formula>0.8</formula>
    </cfRule>
    <cfRule type="cellIs" dxfId="165" priority="182" operator="greaterThan">
      <formula>0.8</formula>
    </cfRule>
    <cfRule type="cellIs" dxfId="164" priority="181" operator="lessThan">
      <formula>0.8</formula>
    </cfRule>
    <cfRule type="containsText" dxfId="163" priority="180" operator="containsText" text="Caida">
      <formula>NOT(ISERROR(SEARCH("Caida",N452)))</formula>
    </cfRule>
    <cfRule type="notContainsText" dxfId="162" priority="179" operator="notContains" text="Caida">
      <formula>ISERROR(SEARCH("Caida",N452))</formula>
    </cfRule>
  </conditionalFormatting>
  <conditionalFormatting sqref="N452:N1048576 N2 N4">
    <cfRule type="cellIs" dxfId="161" priority="199" operator="equal">
      <formula>$N$13</formula>
    </cfRule>
  </conditionalFormatting>
  <conditionalFormatting sqref="N452:N1048576">
    <cfRule type="containsText" dxfId="160" priority="203" operator="containsText" text="Caida">
      <formula>NOT(ISERROR(SEARCH("Caida",N452)))</formula>
    </cfRule>
    <cfRule type="notContainsText" dxfId="159" priority="202" operator="notContains" text="Caida">
      <formula>ISERROR(SEARCH("Caida",N452))</formula>
    </cfRule>
  </conditionalFormatting>
  <conditionalFormatting sqref="O420:Q423">
    <cfRule type="cellIs" dxfId="158" priority="712" operator="greaterThan">
      <formula>0.8</formula>
    </cfRule>
    <cfRule type="cellIs" dxfId="157" priority="711" operator="lessThan">
      <formula>0.8</formula>
    </cfRule>
    <cfRule type="containsText" dxfId="156" priority="710" operator="containsText" text="Caida">
      <formula>NOT(ISERROR(SEARCH("Caida",O420)))</formula>
    </cfRule>
    <cfRule type="notContainsText" dxfId="155" priority="709" operator="notContains" text="Caida">
      <formula>ISERROR(SEARCH("Caida",O420))</formula>
    </cfRule>
  </conditionalFormatting>
  <conditionalFormatting sqref="O424:Q425">
    <cfRule type="containsText" dxfId="154" priority="615" operator="containsText" text="Caida">
      <formula>NOT(ISERROR(SEARCH("Caida",O424)))</formula>
    </cfRule>
    <cfRule type="cellIs" dxfId="153" priority="616" operator="lessThan">
      <formula>0.8</formula>
    </cfRule>
    <cfRule type="cellIs" dxfId="152" priority="617" operator="greaterThan">
      <formula>0.8</formula>
    </cfRule>
    <cfRule type="notContainsText" dxfId="151" priority="614" operator="notContains" text="Caida">
      <formula>ISERROR(SEARCH("Caida",O424))</formula>
    </cfRule>
  </conditionalFormatting>
  <conditionalFormatting sqref="O324:R326">
    <cfRule type="cellIs" dxfId="150" priority="703" operator="greaterThan">
      <formula>0.8</formula>
    </cfRule>
    <cfRule type="cellIs" dxfId="149" priority="702" operator="lessThan">
      <formula>0.8</formula>
    </cfRule>
    <cfRule type="containsText" dxfId="148" priority="701" operator="containsText" text="Caida">
      <formula>NOT(ISERROR(SEARCH("Caida",O324)))</formula>
    </cfRule>
    <cfRule type="notContainsText" dxfId="147" priority="700" operator="notContains" text="Caida">
      <formula>ISERROR(SEARCH("Caida",O324))</formula>
    </cfRule>
  </conditionalFormatting>
  <conditionalFormatting sqref="O394:R407">
    <cfRule type="cellIs" dxfId="146" priority="671" operator="greaterThan">
      <formula>0.8</formula>
    </cfRule>
    <cfRule type="cellIs" dxfId="145" priority="670" operator="lessThan">
      <formula>0.8</formula>
    </cfRule>
  </conditionalFormatting>
  <conditionalFormatting sqref="O8:S106">
    <cfRule type="cellIs" dxfId="144" priority="43" operator="equal">
      <formula>"APAGADO"</formula>
    </cfRule>
    <cfRule type="cellIs" dxfId="143" priority="47" operator="greaterThan">
      <formula>0.8</formula>
    </cfRule>
    <cfRule type="cellIs" dxfId="142" priority="46" operator="lessThan">
      <formula>0.8</formula>
    </cfRule>
    <cfRule type="containsText" dxfId="141" priority="45" operator="containsText" text="Caida">
      <formula>NOT(ISERROR(SEARCH("Caida",O8)))</formula>
    </cfRule>
    <cfRule type="notContainsText" dxfId="140" priority="44" operator="notContains" text="Caida">
      <formula>ISERROR(SEARCH("Caida",O8))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9" priority="896" operator="greaterThan">
      <formula>0.8</formula>
    </cfRule>
    <cfRule type="cellIs" dxfId="138" priority="895" operator="less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37" priority="893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36" priority="627" operator="equal">
      <formula>"APAGADO"</formula>
    </cfRule>
  </conditionalFormatting>
  <conditionalFormatting sqref="O194:AN321">
    <cfRule type="cellIs" dxfId="135" priority="679" operator="greaterThan">
      <formula>0.8</formula>
    </cfRule>
    <cfRule type="cellIs" dxfId="134" priority="678" operator="lessThan">
      <formula>0.8</formula>
    </cfRule>
    <cfRule type="notContainsText" dxfId="133" priority="676" operator="notContains" text="Caida">
      <formula>ISERROR(SEARCH("Caida",O194))</formula>
    </cfRule>
    <cfRule type="containsText" dxfId="132" priority="677" operator="containsText" text="Caida">
      <formula>NOT(ISERROR(SEARCH("Caida",O194)))</formula>
    </cfRule>
  </conditionalFormatting>
  <conditionalFormatting sqref="O331:AN410">
    <cfRule type="containsText" dxfId="131" priority="669" operator="containsText" text="Caida">
      <formula>NOT(ISERROR(SEARCH("Caida",O331)))</formula>
    </cfRule>
    <cfRule type="notContainsText" dxfId="130" priority="668" operator="notContains" text="Caida">
      <formula>ISERROR(SEARCH("Caida",O331))</formula>
    </cfRule>
  </conditionalFormatting>
  <conditionalFormatting sqref="O5:AO6">
    <cfRule type="cellIs" dxfId="129" priority="22" operator="greaterThan">
      <formula>0.8</formula>
    </cfRule>
    <cfRule type="notContainsText" dxfId="128" priority="19" operator="notContains" text="Caida">
      <formula>ISERROR(SEARCH("Caida",O5))</formula>
    </cfRule>
    <cfRule type="containsText" dxfId="127" priority="20" operator="containsText" text="Caida">
      <formula>NOT(ISERROR(SEARCH("Caida",O5)))</formula>
    </cfRule>
    <cfRule type="cellIs" dxfId="126" priority="21" operator="lessThan">
      <formula>0.8</formula>
    </cfRule>
  </conditionalFormatting>
  <conditionalFormatting sqref="O5:AO7">
    <cfRule type="cellIs" dxfId="125" priority="18" operator="equal">
      <formula>"APAGADO"</formula>
    </cfRule>
  </conditionalFormatting>
  <conditionalFormatting sqref="R420:R425">
    <cfRule type="containsText" dxfId="124" priority="649" operator="containsText" text="Caida">
      <formula>NOT(ISERROR(SEARCH("Caida",R420)))</formula>
    </cfRule>
    <cfRule type="cellIs" dxfId="123" priority="651" operator="greaterThan">
      <formula>0.8</formula>
    </cfRule>
    <cfRule type="cellIs" dxfId="122" priority="650" operator="lessThan">
      <formula>0.8</formula>
    </cfRule>
    <cfRule type="notContainsText" dxfId="121" priority="648" operator="notContains" text="Caida">
      <formula>ISERROR(SEARCH("Caida",R420))</formula>
    </cfRule>
  </conditionalFormatting>
  <conditionalFormatting sqref="V7:AG7 V124:AG1048576 V3:AG3">
    <cfRule type="cellIs" dxfId="120" priority="573" operator="equal">
      <formula>"apagado"</formula>
    </cfRule>
  </conditionalFormatting>
  <conditionalFormatting sqref="X7:AE7">
    <cfRule type="cellIs" dxfId="119" priority="646" operator="greaterThan">
      <formula>0.8</formula>
    </cfRule>
    <cfRule type="cellIs" dxfId="118" priority="645" operator="lessThan">
      <formula>0.8</formula>
    </cfRule>
    <cfRule type="containsText" dxfId="117" priority="644" operator="containsText" text="Caida">
      <formula>NOT(ISERROR(SEARCH("Caida",X7)))</formula>
    </cfRule>
    <cfRule type="notContainsText" dxfId="116" priority="643" operator="notContains" text="Caida">
      <formula>ISERROR(SEARCH("Caida",X7))</formula>
    </cfRule>
  </conditionalFormatting>
  <conditionalFormatting sqref="Y14:Y15">
    <cfRule type="cellIs" dxfId="115" priority="14" operator="equal">
      <formula>"apagado"</formula>
    </cfRule>
  </conditionalFormatting>
  <conditionalFormatting sqref="AC149">
    <cfRule type="cellIs" dxfId="114" priority="403" operator="equal">
      <formula>"apagado"</formula>
    </cfRule>
  </conditionalFormatting>
  <conditionalFormatting sqref="AC182">
    <cfRule type="cellIs" dxfId="113" priority="402" operator="equal">
      <formula>"apagado"</formula>
    </cfRule>
  </conditionalFormatting>
  <conditionalFormatting sqref="AC184">
    <cfRule type="cellIs" dxfId="112" priority="401" operator="equal">
      <formula>"apagado"</formula>
    </cfRule>
  </conditionalFormatting>
  <conditionalFormatting sqref="AC189">
    <cfRule type="cellIs" dxfId="111" priority="400" operator="equal">
      <formula>"apagado"</formula>
    </cfRule>
  </conditionalFormatting>
  <conditionalFormatting sqref="AC193">
    <cfRule type="cellIs" dxfId="110" priority="399" operator="equal">
      <formula>"apagado"</formula>
    </cfRule>
  </conditionalFormatting>
  <conditionalFormatting sqref="AC220">
    <cfRule type="cellIs" dxfId="109" priority="393" operator="equal">
      <formula>"apagado"</formula>
    </cfRule>
  </conditionalFormatting>
  <conditionalFormatting sqref="AC240">
    <cfRule type="cellIs" dxfId="108" priority="371" operator="equal">
      <formula>"apagado"</formula>
    </cfRule>
  </conditionalFormatting>
  <conditionalFormatting sqref="AC243:AC247">
    <cfRule type="cellIs" dxfId="107" priority="372" operator="equal">
      <formula>"apagado"</formula>
    </cfRule>
  </conditionalFormatting>
  <conditionalFormatting sqref="AC254">
    <cfRule type="cellIs" dxfId="106" priority="373" operator="equal">
      <formula>"apagado"</formula>
    </cfRule>
  </conditionalFormatting>
  <conditionalFormatting sqref="AC293:AC295">
    <cfRule type="cellIs" dxfId="105" priority="391" operator="equal">
      <formula>"apagado"</formula>
    </cfRule>
  </conditionalFormatting>
  <conditionalFormatting sqref="AC331:AC334">
    <cfRule type="cellIs" dxfId="104" priority="387" operator="equal">
      <formula>"apagado"</formula>
    </cfRule>
  </conditionalFormatting>
  <conditionalFormatting sqref="AC359">
    <cfRule type="cellIs" dxfId="103" priority="386" operator="equal">
      <formula>"apagado"</formula>
    </cfRule>
  </conditionalFormatting>
  <conditionalFormatting sqref="AC372:AC373">
    <cfRule type="cellIs" dxfId="102" priority="384" operator="equal">
      <formula>"apagado"</formula>
    </cfRule>
  </conditionalFormatting>
  <conditionalFormatting sqref="AC390">
    <cfRule type="cellIs" dxfId="101" priority="383" operator="equal">
      <formula>"apagado"</formula>
    </cfRule>
  </conditionalFormatting>
  <conditionalFormatting sqref="AC406:AC410">
    <cfRule type="cellIs" dxfId="100" priority="381" operator="equal">
      <formula>"apagado"</formula>
    </cfRule>
  </conditionalFormatting>
  <conditionalFormatting sqref="AC413:AC414">
    <cfRule type="cellIs" dxfId="99" priority="379" operator="equal">
      <formula>"apagado"</formula>
    </cfRule>
  </conditionalFormatting>
  <conditionalFormatting sqref="AC422">
    <cfRule type="cellIs" dxfId="98" priority="378" operator="equal">
      <formula>"apagado"</formula>
    </cfRule>
  </conditionalFormatting>
  <conditionalFormatting sqref="AE133:AE135">
    <cfRule type="cellIs" dxfId="97" priority="436" operator="equal">
      <formula>"apagado"</formula>
    </cfRule>
    <cfRule type="cellIs" dxfId="96" priority="528" operator="greaterThan">
      <formula>0.8</formula>
    </cfRule>
    <cfRule type="cellIs" dxfId="95" priority="527" operator="lessThan">
      <formula>0.8</formula>
    </cfRule>
    <cfRule type="containsText" dxfId="94" priority="526" operator="containsText" text="Caida">
      <formula>NOT(ISERROR(SEARCH("Caida",AE133)))</formula>
    </cfRule>
    <cfRule type="notContainsText" dxfId="93" priority="525" operator="notContains" text="Caida">
      <formula>ISERROR(SEARCH("Caida",AE133))</formula>
    </cfRule>
  </conditionalFormatting>
  <conditionalFormatting sqref="AE139:AE144">
    <cfRule type="notContainsText" dxfId="92" priority="517" operator="notContains" text="Caida">
      <formula>ISERROR(SEARCH("Caida",AE139))</formula>
    </cfRule>
    <cfRule type="cellIs" dxfId="91" priority="434" operator="equal">
      <formula>"apagado"</formula>
    </cfRule>
    <cfRule type="containsText" dxfId="90" priority="518" operator="containsText" text="Caida">
      <formula>NOT(ISERROR(SEARCH("Caida",AE139)))</formula>
    </cfRule>
    <cfRule type="cellIs" dxfId="89" priority="519" operator="lessThan">
      <formula>0.8</formula>
    </cfRule>
    <cfRule type="cellIs" dxfId="88" priority="520" operator="greaterThan">
      <formula>0.8</formula>
    </cfRule>
  </conditionalFormatting>
  <conditionalFormatting sqref="AE148">
    <cfRule type="cellIs" dxfId="87" priority="439" operator="equal">
      <formula>"apagado"</formula>
    </cfRule>
    <cfRule type="cellIs" dxfId="86" priority="516" operator="greaterThan">
      <formula>0.8</formula>
    </cfRule>
    <cfRule type="notContainsText" dxfId="85" priority="513" operator="notContains" text="Caida">
      <formula>ISERROR(SEARCH("Caida",AE148))</formula>
    </cfRule>
    <cfRule type="containsText" dxfId="84" priority="514" operator="containsText" text="Caida">
      <formula>NOT(ISERROR(SEARCH("Caida",AE148)))</formula>
    </cfRule>
    <cfRule type="cellIs" dxfId="83" priority="515" operator="lessThan">
      <formula>0.8</formula>
    </cfRule>
  </conditionalFormatting>
  <conditionalFormatting sqref="AE150">
    <cfRule type="cellIs" dxfId="82" priority="438" operator="equal">
      <formula>"apagado"</formula>
    </cfRule>
    <cfRule type="containsText" dxfId="81" priority="510" operator="containsText" text="Caida">
      <formula>NOT(ISERROR(SEARCH("Caida",AE150)))</formula>
    </cfRule>
    <cfRule type="cellIs" dxfId="80" priority="511" operator="lessThan">
      <formula>0.8</formula>
    </cfRule>
    <cfRule type="cellIs" dxfId="79" priority="512" operator="greaterThan">
      <formula>0.8</formula>
    </cfRule>
    <cfRule type="notContainsText" dxfId="78" priority="509" operator="notContains" text="Caida">
      <formula>ISERROR(SEARCH("Caida",AE150))</formula>
    </cfRule>
  </conditionalFormatting>
  <conditionalFormatting sqref="AE166:AE170">
    <cfRule type="cellIs" dxfId="77" priority="440" operator="equal">
      <formula>"apagado"</formula>
    </cfRule>
    <cfRule type="containsText" dxfId="76" priority="498" operator="containsText" text="Caida">
      <formula>NOT(ISERROR(SEARCH("Caida",AE166)))</formula>
    </cfRule>
    <cfRule type="cellIs" dxfId="75" priority="499" operator="lessThan">
      <formula>0.8</formula>
    </cfRule>
    <cfRule type="cellIs" dxfId="74" priority="500" operator="greaterThan">
      <formula>0.8</formula>
    </cfRule>
    <cfRule type="notContainsText" dxfId="73" priority="497" operator="notContains" text="Caida">
      <formula>ISERROR(SEARCH("Caida",AE166))</formula>
    </cfRule>
  </conditionalFormatting>
  <conditionalFormatting sqref="AE189:AE191">
    <cfRule type="cellIs" dxfId="72" priority="491" operator="lessThan">
      <formula>0.8</formula>
    </cfRule>
    <cfRule type="containsText" dxfId="71" priority="490" operator="containsText" text="Caida">
      <formula>NOT(ISERROR(SEARCH("Caida",AE189)))</formula>
    </cfRule>
    <cfRule type="cellIs" dxfId="70" priority="443" operator="equal">
      <formula>"apagado"</formula>
    </cfRule>
    <cfRule type="cellIs" dxfId="69" priority="492" operator="greaterThan">
      <formula>0.8</formula>
    </cfRule>
    <cfRule type="notContainsText" dxfId="68" priority="489" operator="notContains" text="Caida">
      <formula>ISERROR(SEARCH("Caida",AE189))</formula>
    </cfRule>
  </conditionalFormatting>
  <conditionalFormatting sqref="AE193">
    <cfRule type="cellIs" dxfId="67" priority="487" operator="lessThan">
      <formula>0.8</formula>
    </cfRule>
    <cfRule type="cellIs" dxfId="66" priority="488" operator="greaterThan">
      <formula>0.8</formula>
    </cfRule>
    <cfRule type="cellIs" dxfId="65" priority="445" operator="equal">
      <formula>"apagado"</formula>
    </cfRule>
    <cfRule type="containsText" dxfId="64" priority="486" operator="containsText" text="Caida">
      <formula>NOT(ISERROR(SEARCH("Caida",AE193)))</formula>
    </cfRule>
    <cfRule type="notContainsText" dxfId="63" priority="485" operator="notContains" text="Caida">
      <formula>ISERROR(SEARCH("Caida",AE193))</formula>
    </cfRule>
  </conditionalFormatting>
  <conditionalFormatting sqref="AE207">
    <cfRule type="cellIs" dxfId="62" priority="446" operator="equal">
      <formula>"apagado"</formula>
    </cfRule>
    <cfRule type="cellIs" dxfId="61" priority="484" operator="greaterThan">
      <formula>0.8</formula>
    </cfRule>
    <cfRule type="cellIs" dxfId="60" priority="483" operator="lessThan">
      <formula>0.8</formula>
    </cfRule>
    <cfRule type="containsText" dxfId="59" priority="482" operator="containsText" text="Caida">
      <formula>NOT(ISERROR(SEARCH("Caida",AE207)))</formula>
    </cfRule>
    <cfRule type="notContainsText" dxfId="58" priority="481" operator="notContains" text="Caida">
      <formula>ISERROR(SEARCH("Caida",AE207))</formula>
    </cfRule>
  </conditionalFormatting>
  <conditionalFormatting sqref="AE220:AE222">
    <cfRule type="notContainsText" dxfId="57" priority="473" operator="notContains" text="Caida">
      <formula>ISERROR(SEARCH("Caida",AE220))</formula>
    </cfRule>
    <cfRule type="cellIs" dxfId="56" priority="447" operator="equal">
      <formula>"apagado"</formula>
    </cfRule>
    <cfRule type="cellIs" dxfId="55" priority="476" operator="greaterThan">
      <formula>0.8</formula>
    </cfRule>
    <cfRule type="cellIs" dxfId="54" priority="475" operator="lessThan">
      <formula>0.8</formula>
    </cfRule>
    <cfRule type="containsText" dxfId="53" priority="474" operator="containsText" text="Caida">
      <formula>NOT(ISERROR(SEARCH("Caida",AE220)))</formula>
    </cfRule>
  </conditionalFormatting>
  <conditionalFormatting sqref="AE228">
    <cfRule type="cellIs" dxfId="52" priority="472" operator="greaterThan">
      <formula>0.8</formula>
    </cfRule>
    <cfRule type="cellIs" dxfId="51" priority="471" operator="lessThan">
      <formula>0.8</formula>
    </cfRule>
    <cfRule type="containsText" dxfId="50" priority="470" operator="containsText" text="Caida">
      <formula>NOT(ISERROR(SEARCH("Caida",AE228)))</formula>
    </cfRule>
    <cfRule type="notContainsText" dxfId="49" priority="469" operator="notContains" text="Caida">
      <formula>ISERROR(SEARCH("Caida",AE228))</formula>
    </cfRule>
    <cfRule type="cellIs" dxfId="48" priority="449" operator="equal">
      <formula>"apagado"</formula>
    </cfRule>
  </conditionalFormatting>
  <conditionalFormatting sqref="AE236">
    <cfRule type="cellIs" dxfId="47" priority="468" operator="greaterThan">
      <formula>0.8</formula>
    </cfRule>
    <cfRule type="cellIs" dxfId="46" priority="467" operator="lessThan">
      <formula>0.8</formula>
    </cfRule>
    <cfRule type="containsText" dxfId="45" priority="466" operator="containsText" text="Caida">
      <formula>NOT(ISERROR(SEARCH("Caida",AE236)))</formula>
    </cfRule>
    <cfRule type="notContainsText" dxfId="44" priority="465" operator="notContains" text="Caida">
      <formula>ISERROR(SEARCH("Caida",AE236))</formula>
    </cfRule>
    <cfRule type="cellIs" dxfId="43" priority="452" operator="equal">
      <formula>"apagado"</formula>
    </cfRule>
  </conditionalFormatting>
  <conditionalFormatting sqref="AE241:AE242">
    <cfRule type="cellIs" dxfId="42" priority="450" operator="equal">
      <formula>"apagado"</formula>
    </cfRule>
    <cfRule type="cellIs" dxfId="41" priority="460" operator="greaterThan">
      <formula>0.8</formula>
    </cfRule>
    <cfRule type="cellIs" dxfId="40" priority="459" operator="lessThan">
      <formula>0.8</formula>
    </cfRule>
    <cfRule type="containsText" dxfId="39" priority="458" operator="containsText" text="Caida">
      <formula>NOT(ISERROR(SEARCH("Caida",AE241)))</formula>
    </cfRule>
    <cfRule type="notContainsText" dxfId="38" priority="457" operator="notContains" text="Caida">
      <formula>ISERROR(SEARCH("Caida",AE241))</formula>
    </cfRule>
  </conditionalFormatting>
  <conditionalFormatting sqref="AE412:AE414">
    <cfRule type="cellIs" dxfId="37" priority="453" operator="equal">
      <formula>"apagado"</formula>
    </cfRule>
  </conditionalFormatting>
  <conditionalFormatting sqref="AE417">
    <cfRule type="cellIs" dxfId="36" priority="455" operator="equal">
      <formula>"apagado"</formula>
    </cfRule>
  </conditionalFormatting>
  <conditionalFormatting sqref="AF7">
    <cfRule type="containsText" dxfId="35" priority="415" operator="containsText" text="Caida">
      <formula>NOT(ISERROR(SEARCH("Caida",AF7)))</formula>
    </cfRule>
    <cfRule type="cellIs" dxfId="34" priority="417" operator="greaterThan">
      <formula>0.8</formula>
    </cfRule>
    <cfRule type="notContainsText" dxfId="33" priority="414" operator="notContains" text="Caida">
      <formula>ISERROR(SEARCH("Caida",AF7))</formula>
    </cfRule>
    <cfRule type="cellIs" dxfId="32" priority="416" operator="lessThan">
      <formula>0.8</formula>
    </cfRule>
  </conditionalFormatting>
  <conditionalFormatting sqref="AG7:AP7 M322:M326">
    <cfRule type="notContainsText" dxfId="31" priority="883" operator="notContains" text="Caida">
      <formula>ISERROR(SEARCH("Caida",M7))</formula>
    </cfRule>
    <cfRule type="containsText" dxfId="30" priority="884" operator="containsText" text="Caida">
      <formula>NOT(ISERROR(SEARCH("Caida",M7)))</formula>
    </cfRule>
    <cfRule type="cellIs" dxfId="29" priority="885" operator="lessThan">
      <formula>0.8</formula>
    </cfRule>
    <cfRule type="cellIs" dxfId="28" priority="886" operator="greaterThan">
      <formula>0.8</formula>
    </cfRule>
  </conditionalFormatting>
  <conditionalFormatting sqref="AH121:AN123">
    <cfRule type="cellIs" dxfId="27" priority="608" operator="greaterThan">
      <formula>0.8</formula>
    </cfRule>
    <cfRule type="notContainsText" dxfId="26" priority="605" operator="notContains" text="Caida">
      <formula>ISERROR(SEARCH("Caida",AH121))</formula>
    </cfRule>
    <cfRule type="containsText" dxfId="25" priority="606" operator="containsText" text="Caida">
      <formula>NOT(ISERROR(SEARCH("Caida",AH121)))</formula>
    </cfRule>
    <cfRule type="cellIs" dxfId="24" priority="607" operator="lessThan">
      <formula>0.8</formula>
    </cfRule>
  </conditionalFormatting>
  <conditionalFormatting sqref="AO121:AO422">
    <cfRule type="cellIs" dxfId="23" priority="134" operator="greaterThan">
      <formula>0.8</formula>
    </cfRule>
    <cfRule type="cellIs" dxfId="22" priority="133" operator="lessThan">
      <formula>0.8</formula>
    </cfRule>
  </conditionalFormatting>
  <conditionalFormatting sqref="AO121:AO1048576">
    <cfRule type="containsText" dxfId="21" priority="132" operator="containsText" text="Caida">
      <formula>NOT(ISERROR(SEARCH("Caida",AO121)))</formula>
    </cfRule>
    <cfRule type="notContainsText" dxfId="20" priority="131" operator="notContains" text="Caida">
      <formula>ISERROR(SEARCH("Caida",AO121))</formula>
    </cfRule>
    <cfRule type="cellIs" dxfId="19" priority="130" operator="equal">
      <formula>"APAGADO"</formula>
    </cfRule>
  </conditionalFormatting>
  <conditionalFormatting sqref="AP5:AP6">
    <cfRule type="cellIs" dxfId="18" priority="6" operator="greaterThan">
      <formula>0.8</formula>
    </cfRule>
    <cfRule type="notContainsText" dxfId="17" priority="3" operator="notContains" text="Caida">
      <formula>ISERROR(SEARCH("Caida",AP5))</formula>
    </cfRule>
    <cfRule type="cellIs" dxfId="16" priority="5" operator="lessThan">
      <formula>0.8</formula>
    </cfRule>
    <cfRule type="containsText" dxfId="15" priority="4" operator="containsText" text="Caida">
      <formula>NOT(ISERROR(SEARCH("Caida",AP5)))</formula>
    </cfRule>
  </conditionalFormatting>
  <conditionalFormatting sqref="AP5:AP1048576">
    <cfRule type="cellIs" dxfId="14" priority="2" operator="equal">
      <formula>"APAGADO"</formula>
    </cfRule>
  </conditionalFormatting>
  <conditionalFormatting sqref="AP8:AP422">
    <cfRule type="cellIs" dxfId="13" priority="11" operator="greaterThan">
      <formula>0.8</formula>
    </cfRule>
    <cfRule type="cellIs" dxfId="12" priority="10" operator="lessThan">
      <formula>0.8</formula>
    </cfRule>
  </conditionalFormatting>
  <conditionalFormatting sqref="AP8:AP1048576">
    <cfRule type="containsText" dxfId="11" priority="9" operator="containsText" text="Caida">
      <formula>NOT(ISERROR(SEARCH("Caida",AP8)))</formula>
    </cfRule>
    <cfRule type="notContainsText" dxfId="10" priority="8" operator="notContains" text="Caida">
      <formula>ISERROR(SEARCH("Caida",AP8))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 t="str">
        <f>'RESUMEN TOTAL'!T160</f>
        <v>APAGADO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 t="str">
        <f>'RESUMEN TOTAL'!T161</f>
        <v>APAGADO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 t="str">
        <f>'RESUMEN TOTAL'!S219</f>
        <v>APAGADO</v>
      </c>
      <c r="N216" t="str">
        <f>'RESUMEN TOTAL'!T219</f>
        <v>APAGADO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 t="str">
        <f>'RESUMEN TOTAL'!T229</f>
        <v>APAGADO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 t="str">
        <f>'RESUMEN TOTAL'!T241</f>
        <v>APAGADO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 t="str">
        <f>'RESUMEN TOTAL'!T242</f>
        <v>APAGADO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 t="str">
        <f>'RESUMEN TOTAL'!T247</f>
        <v>APAGADO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 t="str">
        <f>'RESUMEN TOTAL'!S311</f>
        <v>APAGADO</v>
      </c>
      <c r="N308" t="str">
        <f>'RESUMEN TOTAL'!T311</f>
        <v>APAGADO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 t="str">
        <f>'RESUMEN TOTAL'!T317</f>
        <v>APAGADO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 t="str">
        <f>'RESUMEN TOTAL'!T318</f>
        <v>APAGADO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 t="str">
        <f>'RESUMEN TOTAL'!T376</f>
        <v>APAGADO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 t="str">
        <f>'RESUMEN TOTAL'!T383</f>
        <v>APAGADO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21</v>
      </c>
      <c r="L1" s="18">
        <f t="shared" si="0"/>
        <v>14</v>
      </c>
      <c r="M1" s="18">
        <f t="shared" si="0"/>
        <v>16</v>
      </c>
      <c r="N1" s="18">
        <f t="shared" si="0"/>
        <v>37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 t="str">
        <f>ESTADISTICA!N111</f>
        <v>APAGADO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 t="str">
        <f>ESTADISTICA!N144</f>
        <v>APAGADO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 t="str">
        <f>ESTADISTICA!N157</f>
        <v>APAGADO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 t="str">
        <f>ESTADISTICA!N158</f>
        <v>APAGADO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 t="str">
        <f>ESTADISTICA!M216</f>
        <v>APAGADO</v>
      </c>
      <c r="N216" t="str">
        <f>ESTADISTICA!N216</f>
        <v>APAGADO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 t="str">
        <f>ESTADISTICA!N226</f>
        <v>APAGADO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 t="str">
        <f>ESTADISTICA!N227</f>
        <v>APAGADO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 t="str">
        <f>ESTADISTICA!N238</f>
        <v>APAGADO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 t="str">
        <f>ESTADISTICA!K239</f>
        <v>APAGADO</v>
      </c>
      <c r="L239">
        <f>ESTADISTICA!L239</f>
        <v>0</v>
      </c>
      <c r="M239">
        <f>ESTADISTICA!M239</f>
        <v>0</v>
      </c>
      <c r="N239" t="str">
        <f>ESTADISTICA!N239</f>
        <v>APAGADO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 t="str">
        <f>ESTADISTICA!L244</f>
        <v>APAGADO</v>
      </c>
      <c r="M244">
        <f>ESTADISTICA!M244</f>
        <v>0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 t="str">
        <f>ESTADISTICA!N314</f>
        <v>APAGADO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 t="str">
        <f>ESTADISTICA!N315</f>
        <v>APAGADO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 t="str">
        <f>ESTADISTICA!L335</f>
        <v>APAGADO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 t="str">
        <f>ESTADISTICA!L336</f>
        <v>APAGADO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 t="str">
        <f>ESTADISTICA!N373</f>
        <v>APAGADO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 t="str">
        <f>ESTADISTICA!N380</f>
        <v>APAGADO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 t="str">
        <f>ESTADISTICA!K387</f>
        <v>APAGADO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 t="str">
        <f>ESTADISTICA!K404</f>
        <v>APAGADO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7</v>
      </c>
      <c r="N2" s="18">
        <f>COUNTIFS(N4:N500, "=APAGADO",E4:E500,"=Fibra Optica")</f>
        <v>23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 t="str">
        <f>'RESUMEN TOTAL'!T160</f>
        <v>APAGADO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 t="str">
        <f>'RESUMEN TOTAL'!T161</f>
        <v>APAGADO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 t="str">
        <f>'RESUMEN TOTAL'!S219</f>
        <v>APAGADO</v>
      </c>
      <c r="N215" t="str">
        <f>'RESUMEN TOTAL'!T219</f>
        <v>APAGADO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 t="str">
        <f>'RESUMEN TOTAL'!T229</f>
        <v>APAGADO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 t="str">
        <f>'RESUMEN TOTAL'!T230</f>
        <v>APAGADO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 t="str">
        <f>'RESUMEN TOTAL'!T241</f>
        <v>APAGADO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 t="str">
        <f>'RESUMEN TOTAL'!T242</f>
        <v>APAGADO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 t="str">
        <f>'RESUMEN TOTAL'!S311</f>
        <v>APAGADO</v>
      </c>
      <c r="N307" t="str">
        <f>'RESUMEN TOTAL'!T311</f>
        <v>APAGADO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 t="str">
        <f>'RESUMEN TOTAL'!T312</f>
        <v>APAGADO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 t="str">
        <f>'RESUMEN TOTAL'!T317</f>
        <v>APAGADO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 t="str">
        <f>'RESUMEN TOTAL'!T318</f>
        <v>APAGADO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 t="str">
        <f>'RESUMEN TOTAL'!T319</f>
        <v>APAGADO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 t="str">
        <f>'RESUMEN TOTAL'!T320</f>
        <v>APAGADO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 t="str">
        <f>'RESUMEN TOTAL'!S338</f>
        <v>APAGADO</v>
      </c>
      <c r="N334" t="str">
        <f>'RESUMEN TOTAL'!T338</f>
        <v>APAGADO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 t="str">
        <f>'RESUMEN TOTAL'!S339</f>
        <v>APAGADO</v>
      </c>
      <c r="N335" t="str">
        <f>'RESUMEN TOTAL'!T339</f>
        <v>APAGADO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 t="str">
        <f>'RESUMEN TOTAL'!T376</f>
        <v>APAGADO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 t="str">
        <f>'RESUMEN TOTAL'!T383</f>
        <v>APAGADO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2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 t="str">
        <f>'RESUMEN TOTAL'!T160</f>
        <v>APAGADO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 t="str">
        <f>'RESUMEN TOTAL'!T161</f>
        <v>APAGADO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 t="str">
        <f>'RESUMEN TOTAL'!S219</f>
        <v>APAGADO</v>
      </c>
      <c r="N216" t="str">
        <f>'RESUMEN TOTAL'!T219</f>
        <v>APAGADO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 t="str">
        <f>'RESUMEN TOTAL'!T229</f>
        <v>APAGADO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 t="str">
        <f>'RESUMEN TOTAL'!T241</f>
        <v>APAGADO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 t="str">
        <f>'RESUMEN TOTAL'!T242</f>
        <v>APAGADO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 t="str">
        <f>'RESUMEN TOTAL'!T247</f>
        <v>APAGADO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 t="str">
        <f>'RESUMEN TOTAL'!S311</f>
        <v>APAGADO</v>
      </c>
      <c r="N308" t="str">
        <f>'RESUMEN TOTAL'!T311</f>
        <v>APAGADO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 t="str">
        <f>'RESUMEN TOTAL'!T317</f>
        <v>APAGADO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 t="str">
        <f>'RESUMEN TOTAL'!T318</f>
        <v>APAGADO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 t="str">
        <f>'RESUMEN TOTAL'!T376</f>
        <v>APAGADO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 t="str">
        <f>'RESUMEN TOTAL'!T383</f>
        <v>APAGADO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10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 t="str">
        <f>'RESUMEN TOTAL'!T13</f>
        <v>APAGADO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 t="str">
        <f>'RESUMEN TOTAL'!T160</f>
        <v>APAGADO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 t="str">
        <f>'RESUMEN TOTAL'!T161</f>
        <v>APAGADO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 t="str">
        <f>'RESUMEN TOTAL'!S219</f>
        <v>APAGADO</v>
      </c>
      <c r="N215" t="str">
        <f>'RESUMEN TOTAL'!T219</f>
        <v>APAGADO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 t="str">
        <f>'RESUMEN TOTAL'!T229</f>
        <v>APAGADO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 t="str">
        <f>'RESUMEN TOTAL'!T230</f>
        <v>APAGADO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 t="str">
        <f>'RESUMEN TOTAL'!T241</f>
        <v>APAGADO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 t="str">
        <f>'RESUMEN TOTAL'!T242</f>
        <v>APAGADO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 t="str">
        <f>'RESUMEN TOTAL'!S311</f>
        <v>APAGADO</v>
      </c>
      <c r="N307" t="str">
        <f>'RESUMEN TOTAL'!T311</f>
        <v>APAGADO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 t="str">
        <f>'RESUMEN TOTAL'!T312</f>
        <v>APAGADO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 t="str">
        <f>'RESUMEN TOTAL'!T317</f>
        <v>APAGADO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 t="str">
        <f>'RESUMEN TOTAL'!T318</f>
        <v>APAGADO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 t="str">
        <f>'RESUMEN TOTAL'!T319</f>
        <v>APAGADO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 t="str">
        <f>'RESUMEN TOTAL'!T320</f>
        <v>APAGADO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 t="str">
        <f>'RESUMEN TOTAL'!S338</f>
        <v>APAGADO</v>
      </c>
      <c r="N334" t="str">
        <f>'RESUMEN TOTAL'!T338</f>
        <v>APAGADO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 t="str">
        <f>'RESUMEN TOTAL'!S339</f>
        <v>APAGADO</v>
      </c>
      <c r="N335" t="str">
        <f>'RESUMEN TOTAL'!T339</f>
        <v>APAGADO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 t="str">
        <f>'RESUMEN TOTAL'!T376</f>
        <v>APAGADO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 t="str">
        <f>'RESUMEN TOTAL'!T383</f>
        <v>APAGADO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34" workbookViewId="0">
      <selection activeCell="B44" sqref="B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1336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1337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1150</v>
      </c>
      <c r="C7" s="96"/>
      <c r="D7" s="96"/>
      <c r="E7" s="97"/>
      <c r="F7" s="101"/>
    </row>
    <row r="8" spans="1:6" ht="15.75" thickBot="1" x14ac:dyDescent="0.3">
      <c r="B8" s="95" t="s">
        <v>1151</v>
      </c>
      <c r="C8" s="96"/>
      <c r="D8" s="96"/>
      <c r="E8" s="98"/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1336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1337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1150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1151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1336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-1</v>
      </c>
      <c r="E19" s="69">
        <f>D19/C16</f>
        <v>-2.232142857142857E-3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-2.232142857142857E-3</v>
      </c>
      <c r="F20" s="101"/>
    </row>
    <row r="21" spans="2:6" ht="16.5" thickTop="1" thickBot="1" x14ac:dyDescent="0.3">
      <c r="B21" s="95" t="s">
        <v>1150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1151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1336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-1</v>
      </c>
      <c r="E26" s="69">
        <f>D26/C23</f>
        <v>-2.232142857142857E-3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-2.232142857142857E-3</v>
      </c>
      <c r="F27" s="101"/>
    </row>
    <row r="28" spans="2:6" ht="16.5" thickTop="1" thickBot="1" x14ac:dyDescent="0.3">
      <c r="B28" s="95" t="s">
        <v>1150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1151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1336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-1</v>
      </c>
      <c r="E33" s="69">
        <f>D33/C30</f>
        <v>-2.232142857142857E-3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-2.232142857142857E-3</v>
      </c>
      <c r="F34" s="101"/>
    </row>
    <row r="35" spans="2:6" ht="16.5" thickTop="1" thickBot="1" x14ac:dyDescent="0.3">
      <c r="B35" s="95" t="s">
        <v>1150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1151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1335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1336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1337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1150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1151</v>
      </c>
      <c r="C43" s="96">
        <f>Hoja1!K5</f>
        <v>11</v>
      </c>
      <c r="D43" s="96"/>
      <c r="E43" s="98">
        <f>Hoja1!K6</f>
        <v>5.2884615384615384E-2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3.3482142857142856E-2</v>
      </c>
      <c r="F45" s="101"/>
    </row>
    <row r="46" spans="2:6" x14ac:dyDescent="0.25">
      <c r="B46" s="67" t="s">
        <v>1336</v>
      </c>
      <c r="C46" s="85">
        <v>2</v>
      </c>
      <c r="D46" s="68">
        <f>D45-C46</f>
        <v>13</v>
      </c>
      <c r="E46" s="69">
        <f>D46/C44</f>
        <v>2.9017857142857144E-2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12</v>
      </c>
      <c r="E47" s="69">
        <f>D47/C44</f>
        <v>2.6785714285714284E-2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1.1160714285714286E-2</v>
      </c>
      <c r="F48" s="101"/>
    </row>
    <row r="49" spans="2:6" ht="16.5" thickTop="1" thickBot="1" x14ac:dyDescent="0.3">
      <c r="B49" s="95" t="s">
        <v>1150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1151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17</v>
      </c>
      <c r="D52" s="68">
        <f>C52</f>
        <v>17</v>
      </c>
      <c r="E52" s="69">
        <f>D52/C51</f>
        <v>3.7946428571428568E-2</v>
      </c>
      <c r="F52" s="101"/>
    </row>
    <row r="53" spans="2:6" x14ac:dyDescent="0.25">
      <c r="B53" s="67" t="s">
        <v>1336</v>
      </c>
      <c r="C53" s="85"/>
      <c r="D53" s="68">
        <f>D52-C53</f>
        <v>17</v>
      </c>
      <c r="E53" s="69">
        <f>D53/C51</f>
        <v>3.7946428571428568E-2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16</v>
      </c>
      <c r="E54" s="69">
        <f>D54/C51</f>
        <v>3.5714285714285712E-2</v>
      </c>
      <c r="F54" s="101"/>
    </row>
    <row r="55" spans="2:6" ht="15.75" thickBot="1" x14ac:dyDescent="0.3">
      <c r="B55" s="70" t="s">
        <v>16</v>
      </c>
      <c r="C55" s="71">
        <f>AUXILIAR!B9</f>
        <v>10</v>
      </c>
      <c r="D55" s="72">
        <f>D54-C55</f>
        <v>6</v>
      </c>
      <c r="E55" s="92">
        <f>D55/C51</f>
        <v>1.3392857142857142E-2</v>
      </c>
      <c r="F55" s="101"/>
    </row>
    <row r="56" spans="2:6" ht="16.5" thickTop="1" thickBot="1" x14ac:dyDescent="0.3">
      <c r="B56" s="95" t="s">
        <v>1150</v>
      </c>
      <c r="C56" s="96">
        <f>Hoja1!M3</f>
        <v>5</v>
      </c>
      <c r="D56" s="96"/>
      <c r="E56" s="97">
        <f>Hoja1!M4</f>
        <v>2.0833333333333332E-2</v>
      </c>
      <c r="F56" s="101"/>
    </row>
    <row r="57" spans="2:6" ht="15.75" thickBot="1" x14ac:dyDescent="0.3">
      <c r="B57" s="95" t="s">
        <v>1151</v>
      </c>
      <c r="C57" s="96">
        <f>Hoja1!M5</f>
        <v>12</v>
      </c>
      <c r="D57" s="96"/>
      <c r="E57" s="98">
        <f>Hoja1!M6</f>
        <v>5.7692307692307696E-2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38</v>
      </c>
      <c r="D59" s="68">
        <f>C59</f>
        <v>38</v>
      </c>
      <c r="E59" s="69">
        <f>D59/C58</f>
        <v>8.4821428571428575E-2</v>
      </c>
      <c r="F59" s="101"/>
    </row>
    <row r="60" spans="2:6" x14ac:dyDescent="0.25">
      <c r="B60" s="67" t="s">
        <v>1336</v>
      </c>
      <c r="C60" s="85"/>
      <c r="D60" s="68">
        <f>D59-C60</f>
        <v>38</v>
      </c>
      <c r="E60" s="69">
        <f>D60/C58</f>
        <v>8.4821428571428575E-2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37</v>
      </c>
      <c r="E61" s="69">
        <f>D61/C58</f>
        <v>8.2589285714285712E-2</v>
      </c>
      <c r="F61" s="101"/>
    </row>
    <row r="62" spans="2:6" ht="15.75" thickBot="1" x14ac:dyDescent="0.3">
      <c r="B62" s="70" t="s">
        <v>16</v>
      </c>
      <c r="C62" s="71"/>
      <c r="D62" s="72">
        <f>D61-C62</f>
        <v>37</v>
      </c>
      <c r="E62" s="92">
        <f>D62/C58</f>
        <v>8.2589285714285712E-2</v>
      </c>
      <c r="F62" s="101"/>
    </row>
    <row r="63" spans="2:6" ht="16.5" thickTop="1" thickBot="1" x14ac:dyDescent="0.3">
      <c r="B63" s="95" t="s">
        <v>1150</v>
      </c>
      <c r="C63" s="96">
        <f>Hoja1!N3</f>
        <v>10</v>
      </c>
      <c r="D63" s="96"/>
      <c r="E63" s="97">
        <f>Hoja1!N4</f>
        <v>4.1666666666666664E-2</v>
      </c>
      <c r="F63" s="101"/>
    </row>
    <row r="64" spans="2:6" ht="15.75" thickBot="1" x14ac:dyDescent="0.3">
      <c r="B64" s="95" t="s">
        <v>1151</v>
      </c>
      <c r="C64" s="96">
        <f>Hoja1!N5</f>
        <v>28</v>
      </c>
      <c r="D64" s="96"/>
      <c r="E64" s="98">
        <f>Hoja1!N6</f>
        <v>0.13461538461538461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01"/>
    </row>
    <row r="67" spans="2:6" x14ac:dyDescent="0.25">
      <c r="B67" s="67" t="s">
        <v>1336</v>
      </c>
      <c r="C67" s="85"/>
      <c r="D67" s="68">
        <f>D66-C67</f>
        <v>0</v>
      </c>
      <c r="E67" s="69">
        <f>D67/C65</f>
        <v>0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-1</v>
      </c>
      <c r="E68" s="69">
        <f>D68/C65</f>
        <v>-2.232142857142857E-3</v>
      </c>
      <c r="F68" s="101"/>
    </row>
    <row r="69" spans="2:6" ht="15.75" thickBot="1" x14ac:dyDescent="0.3">
      <c r="B69" s="70" t="s">
        <v>16</v>
      </c>
      <c r="C69" s="71">
        <f>AUXILIAR!B11</f>
        <v>0</v>
      </c>
      <c r="D69" s="72">
        <f>D68-C69</f>
        <v>-1</v>
      </c>
      <c r="E69" s="92">
        <f>D69/C65</f>
        <v>-2.232142857142857E-3</v>
      </c>
      <c r="F69" s="101"/>
    </row>
    <row r="70" spans="2:6" ht="16.5" thickTop="1" thickBot="1" x14ac:dyDescent="0.3">
      <c r="B70" s="95" t="s">
        <v>1150</v>
      </c>
      <c r="C70" s="96">
        <f>Hoja1!O3</f>
        <v>0</v>
      </c>
      <c r="D70" s="96"/>
      <c r="E70" s="97">
        <f>Hoja1!O4</f>
        <v>0</v>
      </c>
      <c r="F70" s="101"/>
    </row>
    <row r="71" spans="2:6" ht="15.75" thickBot="1" x14ac:dyDescent="0.3">
      <c r="B71" s="95" t="s">
        <v>1151</v>
      </c>
      <c r="C71" s="96">
        <f>Hoja1!O5</f>
        <v>0</v>
      </c>
      <c r="D71" s="96"/>
      <c r="E71" s="98">
        <f>Hoja1!O6</f>
        <v>0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/>
      <c r="D74" s="68">
        <f>D73-C74</f>
        <v>0</v>
      </c>
      <c r="E74" s="69">
        <f>D74/C72</f>
        <v>0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-1</v>
      </c>
      <c r="E75" s="69">
        <f>D75/C72</f>
        <v>-2.232142857142857E-3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-1</v>
      </c>
      <c r="E76" s="92">
        <f>D76/C72</f>
        <v>-2.232142857142857E-3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01"/>
    </row>
    <row r="81" spans="2:6" x14ac:dyDescent="0.25">
      <c r="B81" s="67" t="s">
        <v>1336</v>
      </c>
      <c r="C81" s="85"/>
      <c r="D81" s="68">
        <f>D80-C81</f>
        <v>0</v>
      </c>
      <c r="E81" s="69">
        <f>D81/C79</f>
        <v>0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-1</v>
      </c>
      <c r="E82" s="69">
        <f>D82/C79</f>
        <v>-2.232142857142857E-3</v>
      </c>
      <c r="F82" s="101"/>
    </row>
    <row r="83" spans="2:6" ht="15.75" thickBot="1" x14ac:dyDescent="0.3">
      <c r="B83" s="70" t="s">
        <v>16</v>
      </c>
      <c r="C83" s="71"/>
      <c r="D83" s="72">
        <f>D82-C83</f>
        <v>-1</v>
      </c>
      <c r="E83" s="92">
        <f>D83/C79</f>
        <v>-2.232142857142857E-3</v>
      </c>
      <c r="F83" s="101"/>
    </row>
    <row r="84" spans="2:6" ht="16.5" thickTop="1" thickBot="1" x14ac:dyDescent="0.3">
      <c r="B84" s="95" t="s">
        <v>1150</v>
      </c>
      <c r="C84" s="96">
        <f>Hoja1!Q3</f>
        <v>0</v>
      </c>
      <c r="D84" s="96"/>
      <c r="E84" s="97">
        <f>Hoja1!Q4</f>
        <v>0</v>
      </c>
      <c r="F84" s="101"/>
    </row>
    <row r="85" spans="2:6" ht="15.75" thickBot="1" x14ac:dyDescent="0.3">
      <c r="B85" s="95" t="s">
        <v>1151</v>
      </c>
      <c r="C85" s="96">
        <f>Hoja1!Q5</f>
        <v>0</v>
      </c>
      <c r="D85" s="96"/>
      <c r="E85" s="98">
        <f>Hoja1!Q6</f>
        <v>0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25">
      <c r="B88" s="67" t="s">
        <v>1336</v>
      </c>
      <c r="C88" s="85"/>
      <c r="D88" s="68">
        <f>D87-C88</f>
        <v>0</v>
      </c>
      <c r="E88" s="69">
        <f>D88/C86</f>
        <v>0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-1</v>
      </c>
      <c r="E89" s="69">
        <f>D89/C86</f>
        <v>-2.232142857142857E-3</v>
      </c>
      <c r="F89" s="101"/>
    </row>
    <row r="90" spans="2:6" ht="15.75" thickBot="1" x14ac:dyDescent="0.3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-2.232142857142857E-3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0</v>
      </c>
      <c r="D92" s="96"/>
      <c r="E92" s="98">
        <f>Hoja1!R6</f>
        <v>0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1336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-1</v>
      </c>
      <c r="E96" s="69">
        <f>D96/C93</f>
        <v>-2.232142857142857E-3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-2.232142857142857E-3</v>
      </c>
      <c r="F97" s="101"/>
    </row>
    <row r="98" spans="2:6" ht="16.5" thickTop="1" thickBot="1" x14ac:dyDescent="0.3">
      <c r="B98" s="95" t="s">
        <v>1150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1151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1336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-1</v>
      </c>
      <c r="E103" s="69">
        <f>D103/C100</f>
        <v>-2.232142857142857E-3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-2.232142857142857E-3</v>
      </c>
      <c r="F104" s="101"/>
    </row>
    <row r="105" spans="2:6" ht="16.5" thickTop="1" thickBot="1" x14ac:dyDescent="0.3">
      <c r="B105" s="95" t="s">
        <v>1150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1151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1336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-1</v>
      </c>
      <c r="E110" s="69">
        <f>D110/C107</f>
        <v>-2.232142857142857E-3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-2.232142857142857E-3</v>
      </c>
      <c r="F111" s="101"/>
    </row>
    <row r="112" spans="2:6" ht="16.5" thickTop="1" thickBot="1" x14ac:dyDescent="0.3">
      <c r="B112" s="95" t="s">
        <v>1150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1151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1337</v>
      </c>
      <c r="C117" s="85">
        <v>1</v>
      </c>
      <c r="D117" s="68">
        <f>D116-C117</f>
        <v>-1</v>
      </c>
      <c r="E117" s="69">
        <f>D117/C114</f>
        <v>-2.232142857142857E-3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-2.232142857142857E-3</v>
      </c>
      <c r="F118" s="101"/>
    </row>
    <row r="119" spans="2:6" ht="16.5" thickTop="1" thickBot="1" x14ac:dyDescent="0.3">
      <c r="B119" s="95" t="s">
        <v>1150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1151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1</v>
      </c>
      <c r="D124" s="68">
        <f>D123-C124</f>
        <v>-1</v>
      </c>
      <c r="E124" s="69">
        <f>D124/C121</f>
        <v>-2.232142857142857E-3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-2.232142857142857E-3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1</v>
      </c>
      <c r="D131" s="68">
        <f>D130-C131</f>
        <v>-1</v>
      </c>
      <c r="E131" s="69">
        <f>D131/C128</f>
        <v>-2.232142857142857E-3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-2.232142857142857E-3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>
        <f>AUXILIAR!F27</f>
        <v>448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1336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1337</v>
      </c>
      <c r="C138" s="85">
        <v>1</v>
      </c>
      <c r="D138" s="68">
        <f>D137-C138</f>
        <v>-1</v>
      </c>
      <c r="E138" s="69">
        <f>D138/C135</f>
        <v>-2.232142857142857E-3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-2.232142857142857E-3</v>
      </c>
      <c r="F139" s="101"/>
    </row>
    <row r="140" spans="2:6" ht="16.5" thickTop="1" thickBot="1" x14ac:dyDescent="0.3">
      <c r="B140" s="95" t="s">
        <v>1150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1151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1336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1336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1336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customHeight="1" thickTop="1" x14ac:dyDescent="0.25">
      <c r="B212" s="63" t="s">
        <v>1335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1336</v>
      </c>
      <c r="C214" s="85"/>
      <c r="D214" s="68"/>
      <c r="E214" s="69"/>
      <c r="F214" s="101"/>
    </row>
    <row r="215" spans="2:6" x14ac:dyDescent="0.25">
      <c r="B215" s="67" t="s">
        <v>1337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1150</v>
      </c>
      <c r="C217" s="96"/>
      <c r="D217" s="96"/>
      <c r="E217" s="97"/>
      <c r="F217" s="101"/>
    </row>
    <row r="218" spans="2:6" ht="15.75" thickBot="1" x14ac:dyDescent="0.3">
      <c r="B218" s="95" t="s">
        <v>1151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448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448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448</v>
      </c>
      <c r="G7" s="36">
        <f t="shared" si="5"/>
        <v>5.1339285714285712E-2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448</v>
      </c>
      <c r="G8" s="36">
        <f t="shared" ref="G8:G18" si="7">E8/F8</f>
        <v>3.3482142857142856E-2</v>
      </c>
    </row>
    <row r="9" spans="1:7" x14ac:dyDescent="0.25">
      <c r="A9" s="17">
        <f>'APAGADOS RADIO'!M3</f>
        <v>45115</v>
      </c>
      <c r="B9">
        <f>'APAGADOS RADIO'!M2+D9</f>
        <v>10</v>
      </c>
      <c r="C9">
        <f>'APAGADOS FIBRA'!M2</f>
        <v>7</v>
      </c>
      <c r="D9">
        <f>'APAGADOS ANTENA'!M2</f>
        <v>0</v>
      </c>
      <c r="E9">
        <f t="shared" si="6"/>
        <v>17</v>
      </c>
      <c r="F9">
        <f>'RESUMEN TOTAL'!B1</f>
        <v>448</v>
      </c>
      <c r="G9" s="36">
        <f t="shared" si="7"/>
        <v>3.7946428571428568E-2</v>
      </c>
    </row>
    <row r="10" spans="1:7" x14ac:dyDescent="0.25">
      <c r="A10" s="17">
        <f>'APAGADOS RADIO'!N3</f>
        <v>45116</v>
      </c>
      <c r="B10">
        <f>'APAGADOS RADIO'!N2+D10</f>
        <v>15</v>
      </c>
      <c r="C10">
        <f>'APAGADOS FIBRA'!N2</f>
        <v>23</v>
      </c>
      <c r="D10">
        <f>'APAGADOS ANTENA'!N2</f>
        <v>2</v>
      </c>
      <c r="E10">
        <f t="shared" si="6"/>
        <v>38</v>
      </c>
      <c r="F10">
        <f>'RESUMEN TOTAL'!B1</f>
        <v>448</v>
      </c>
      <c r="G10" s="36">
        <f t="shared" si="7"/>
        <v>8.4821428571428575E-2</v>
      </c>
    </row>
    <row r="11" spans="1:7" x14ac:dyDescent="0.25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1159</v>
      </c>
    </row>
    <row r="2" spans="1:36" ht="16.5" thickTop="1" thickBot="1" x14ac:dyDescent="0.3">
      <c r="A2" s="58" t="s">
        <v>1150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1150</v>
      </c>
      <c r="E3" s="51" t="s">
        <v>1160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5</v>
      </c>
      <c r="N3" s="53">
        <f>COUNTIFS('RESUMEN TOTAL'!C5:C517, "=BONOMO",'RESUMEN TOTAL'!T5:T517,"=APAGADO")</f>
        <v>10</v>
      </c>
      <c r="O3" s="53">
        <f>COUNTIFS('RESUMEN TOTAL'!C5:C517, "=BONOMO",'RESUMEN TOTAL'!U5:U517,"=APAGADO")</f>
        <v>0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0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2.0833333333333332E-2</v>
      </c>
      <c r="N4" s="60">
        <f t="shared" si="0"/>
        <v>4.1666666666666664E-2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11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12</v>
      </c>
      <c r="N5" s="56">
        <f>COUNTIFS('RESUMEN TOTAL'!C5:C501, "=COSEIDI",'RESUMEN TOTAL'!T5:T501,"=APAGADO")</f>
        <v>28</v>
      </c>
      <c r="O5" s="56">
        <f>COUNTIFS('RESUMEN TOTAL'!C5:C501, "=COSEIDI",'RESUMEN TOTAL'!U5:U501,"=APAGADO")</f>
        <v>0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0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1163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5.2884615384615384E-2</v>
      </c>
      <c r="L6" s="60">
        <f t="shared" si="6"/>
        <v>4.807692307692308E-2</v>
      </c>
      <c r="M6" s="60">
        <f t="shared" ref="M6" si="8">M5/COSEIDIcam</f>
        <v>5.7692307692307696E-2</v>
      </c>
      <c r="N6" s="60">
        <f t="shared" si="6"/>
        <v>0.13461538461538461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2023-07-12T14:55:37Z</dcterms:modified>
</cp:coreProperties>
</file>