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ECDA2389-43A6-4031-8872-A7BB6C0C946E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7" i="24" l="1"/>
  <c r="D158" i="24" s="1"/>
  <c r="D150" i="24"/>
  <c r="D151" i="24" s="1"/>
  <c r="D143" i="24"/>
  <c r="E143" i="24" s="1"/>
  <c r="E158" i="24" l="1"/>
  <c r="D159" i="24"/>
  <c r="E157" i="24"/>
  <c r="E151" i="24"/>
  <c r="D152" i="24"/>
  <c r="E150" i="24"/>
  <c r="D144" i="24"/>
  <c r="D160" i="24" l="1"/>
  <c r="E160" i="24" s="1"/>
  <c r="E159" i="24"/>
  <c r="D153" i="24"/>
  <c r="E153" i="24" s="1"/>
  <c r="E152" i="24"/>
  <c r="E144" i="24"/>
  <c r="D145" i="24"/>
  <c r="D146" i="24" l="1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<sst xmlns="http://schemas.openxmlformats.org/spreadsheetml/2006/main" count="4466" uniqueCount="1382">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</sst>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17</c:v>
                </c:pt>
                <c:pt idx="23">
                  <c:v>17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7.0833333333333331E-2</c:v>
                      </c:pt>
                      <c:pt idx="23">
                        <c:v>7.0833333333333331E-2</c:v>
                      </c:pt>
                      <c:pt idx="24">
                        <c:v>4.1666666666666664E-2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6.25E-2</c:v>
                      </c:pt>
                      <c:pt idx="23">
                        <c:v>6.25E-2</c:v>
                      </c:pt>
                      <c:pt idx="24">
                        <c:v>4.807692307692308E-2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7.0833333333333331E-2</c:v>
                </c:pt>
                <c:pt idx="23">
                  <c:v>7.0833333333333331E-2</c:v>
                </c:pt>
                <c:pt idx="24">
                  <c:v>4.1666666666666664E-2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6.25E-2</c:v>
                </c:pt>
                <c:pt idx="23">
                  <c:v>6.25E-2</c:v>
                </c:pt>
                <c:pt idx="24">
                  <c:v>4.807692307692308E-2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tabSelected="1" zoomScale="60" zoomScaleNormal="60" workbookViewId="0">
      <pane xSplit="11" ySplit="4" topLeftCell="AJ230" activePane="bottomRight" state="frozen"/>
      <selection pane="topRight" activeCell="M1" sqref="M1"/>
      <selection pane="bottomLeft" activeCell="A5" sqref="A5"/>
      <selection pane="bottomRight" activeCell="AJ237" sqref="AJ237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6.6964285714285712E-2</v>
      </c>
      <c r="AI1" s="4">
        <f t="shared" si="0"/>
        <v>6.6964285714285712E-2</v>
      </c>
      <c r="AJ1" s="4">
        <f t="shared" si="0"/>
        <v>4.4642857142857144E-2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418</v>
      </c>
      <c r="AI2" s="75">
        <f t="shared" si="3"/>
        <v>418</v>
      </c>
      <c r="AJ2" s="75">
        <f t="shared" si="3"/>
        <v>428</v>
      </c>
      <c r="AK2" s="75">
        <f t="shared" si="3"/>
        <v>448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30</v>
      </c>
      <c r="AI3" s="12">
        <f t="shared" si="5"/>
        <v>30</v>
      </c>
      <c r="AJ3" s="12">
        <f t="shared" si="5"/>
        <v>20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 t="s">
        <v>1339</v>
      </c>
      <c r="AI6" s="88" t="s">
        <v>1339</v>
      </c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 t="s">
        <v>1339</v>
      </c>
      <c r="AI9" s="88" t="s">
        <v>1339</v>
      </c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 t="s">
        <v>1339</v>
      </c>
      <c r="AI14" s="88" t="s">
        <v>1339</v>
      </c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 t="s">
        <v>1339</v>
      </c>
      <c r="AI52" s="88" t="s">
        <v>1339</v>
      </c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19</v>
      </c>
      <c r="J88" s="34">
        <f>COUNTIF(L88:AM88,"APAGADO")</f>
        <v>9</v>
      </c>
      <c r="K88" s="35">
        <f>(I88)/(J88+I88)</f>
        <v>0.6785714285714286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 t="s">
        <v>1339</v>
      </c>
      <c r="AI88" s="88" t="s">
        <v>1339</v>
      </c>
      <c r="AJ88" s="88" t="s">
        <v>1339</v>
      </c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19</v>
      </c>
      <c r="J89" s="34">
        <f t="shared" si="15"/>
        <v>9</v>
      </c>
      <c r="K89" s="35">
        <f t="shared" si="16"/>
        <v>0.6785714285714286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 t="s">
        <v>1339</v>
      </c>
      <c r="AI89" s="88" t="s">
        <v>1339</v>
      </c>
      <c r="AJ89" s="88" t="s">
        <v>1339</v>
      </c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 t="s">
        <v>1339</v>
      </c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25</v>
      </c>
      <c r="J164" s="34">
        <f t="shared" si="24"/>
        <v>3</v>
      </c>
      <c r="K164" s="35">
        <f t="shared" si="25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 t="s">
        <v>1339</v>
      </c>
      <c r="AI164" s="88" t="s">
        <v>1339</v>
      </c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25</v>
      </c>
      <c r="J191" s="34">
        <f t="shared" ref="J191" si="26">COUNTIF(L191:AM191,"APAGADO")</f>
        <v>3</v>
      </c>
      <c r="K191" s="35">
        <f t="shared" ref="K191" si="27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4</v>
      </c>
      <c r="J193" s="34">
        <f t="shared" si="22"/>
        <v>24</v>
      </c>
      <c r="K193" s="35">
        <f t="shared" si="23"/>
        <v>0.14285714285714285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 t="s">
        <v>1339</v>
      </c>
      <c r="AI193" s="88" t="s">
        <v>1339</v>
      </c>
      <c r="AJ193" s="88" t="s">
        <v>1339</v>
      </c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18</v>
      </c>
      <c r="J194" s="34">
        <f t="shared" si="22"/>
        <v>10</v>
      </c>
      <c r="K194" s="35">
        <f t="shared" si="23"/>
        <v>0.6428571428571429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 t="s">
        <v>1339</v>
      </c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5</v>
      </c>
      <c r="J195" s="34">
        <f t="shared" si="22"/>
        <v>23</v>
      </c>
      <c r="K195" s="35">
        <f t="shared" si="23"/>
        <v>0.17857142857142858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 t="s">
        <v>1339</v>
      </c>
      <c r="AI195" s="88" t="s">
        <v>1339</v>
      </c>
      <c r="AJ195" s="88" t="s">
        <v>1339</v>
      </c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27</v>
      </c>
      <c r="J210" s="34">
        <f t="shared" ref="J210" si="33">COUNTIF(L210:AM210,"APAGADO")</f>
        <v>1</v>
      </c>
      <c r="K210" s="35">
        <f t="shared" ref="K210" si="34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24</v>
      </c>
      <c r="J219" s="34">
        <f t="shared" si="22"/>
        <v>4</v>
      </c>
      <c r="K219" s="35">
        <f t="shared" si="23"/>
        <v>0.8571428571428571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 t="s">
        <v>1339</v>
      </c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4</v>
      </c>
      <c r="J223" s="34">
        <f t="shared" si="22"/>
        <v>24</v>
      </c>
      <c r="K223" s="35">
        <f t="shared" si="23"/>
        <v>0.14285714285714285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 t="s">
        <v>1339</v>
      </c>
      <c r="AI223" s="88" t="s">
        <v>1339</v>
      </c>
      <c r="AJ223" s="88" t="s">
        <v>1339</v>
      </c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24</v>
      </c>
      <c r="J237" s="34">
        <f t="shared" si="22"/>
        <v>4</v>
      </c>
      <c r="K237" s="35">
        <f t="shared" si="23"/>
        <v>0.8571428571428571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 t="s">
        <v>1339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4</v>
      </c>
      <c r="J240" s="34">
        <f t="shared" si="22"/>
        <v>24</v>
      </c>
      <c r="K240" s="35">
        <f t="shared" si="23"/>
        <v>0.14285714285714285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 t="s">
        <v>1339</v>
      </c>
      <c r="AI240" s="88" t="s">
        <v>1339</v>
      </c>
      <c r="AJ240" s="88" t="s">
        <v>1339</v>
      </c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26</v>
      </c>
      <c r="J243" s="34">
        <f t="shared" si="22"/>
        <v>2</v>
      </c>
      <c r="K243" s="35">
        <f t="shared" si="23"/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 t="s">
        <v>1339</v>
      </c>
      <c r="AI243" s="88" t="s">
        <v>1339</v>
      </c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15</v>
      </c>
      <c r="J244" s="34">
        <f t="shared" si="22"/>
        <v>13</v>
      </c>
      <c r="K244" s="35">
        <f t="shared" si="23"/>
        <v>0.5357142857142857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 t="s">
        <v>1339</v>
      </c>
      <c r="AI244" s="88" t="s">
        <v>1339</v>
      </c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4</v>
      </c>
      <c r="J247" s="34">
        <f t="shared" si="35"/>
        <v>24</v>
      </c>
      <c r="K247" s="35">
        <f t="shared" si="36"/>
        <v>0.14285714285714285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 t="s">
        <v>1339</v>
      </c>
      <c r="AI247" s="88" t="s">
        <v>1339</v>
      </c>
      <c r="AJ247" s="88" t="s">
        <v>1339</v>
      </c>
      <c r="AK247" s="88"/>
      <c r="AL247" s="88"/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23</v>
      </c>
      <c r="J250" s="34">
        <f t="shared" si="35"/>
        <v>5</v>
      </c>
      <c r="K250" s="35">
        <f t="shared" si="36"/>
        <v>0.8214285714285714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 t="s">
        <v>1339</v>
      </c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23</v>
      </c>
      <c r="J251" s="34">
        <f t="shared" si="35"/>
        <v>5</v>
      </c>
      <c r="K251" s="35">
        <f t="shared" si="36"/>
        <v>0.8214285714285714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 t="s">
        <v>1339</v>
      </c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14</v>
      </c>
      <c r="J253" s="34">
        <f t="shared" si="35"/>
        <v>14</v>
      </c>
      <c r="K253" s="35">
        <f t="shared" si="36"/>
        <v>0.5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 t="s">
        <v>1339</v>
      </c>
      <c r="AI253" s="88" t="s">
        <v>1339</v>
      </c>
      <c r="AJ253" s="88" t="s">
        <v>1339</v>
      </c>
      <c r="AK253" s="88"/>
      <c r="AL253" s="88"/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26</v>
      </c>
      <c r="J254" s="34">
        <f t="shared" si="35"/>
        <v>2</v>
      </c>
      <c r="K254" s="35">
        <f t="shared" si="36"/>
        <v>0.9285714285714286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 t="s">
        <v>1339</v>
      </c>
      <c r="AI254" s="88" t="s">
        <v>1339</v>
      </c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4</v>
      </c>
      <c r="J267" s="34">
        <f t="shared" si="35"/>
        <v>24</v>
      </c>
      <c r="K267" s="35">
        <f t="shared" si="36"/>
        <v>0.14285714285714285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 t="s">
        <v>1339</v>
      </c>
      <c r="AI267" s="88" t="s">
        <v>1339</v>
      </c>
      <c r="AJ267" s="88" t="s">
        <v>1339</v>
      </c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8</v>
      </c>
      <c r="J297" s="34">
        <f>COUNTIF(L297:AM297,"APAGADO")</f>
        <v>20</v>
      </c>
      <c r="K297" s="35">
        <f>(I297)/(J297+I297)</f>
        <v>0.2857142857142857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 t="s">
        <v>1339</v>
      </c>
      <c r="AI297" s="88" t="s">
        <v>1339</v>
      </c>
      <c r="AJ297" s="88" t="s">
        <v>1339</v>
      </c>
      <c r="AK297" s="88"/>
      <c r="AL297" s="88"/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6</v>
      </c>
      <c r="J304" s="34">
        <f t="shared" si="35"/>
        <v>22</v>
      </c>
      <c r="K304" s="35">
        <f t="shared" si="36"/>
        <v>0.21428571428571427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 t="s">
        <v>1339</v>
      </c>
      <c r="AI304" s="88" t="s">
        <v>1339</v>
      </c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6</v>
      </c>
      <c r="J305" s="34">
        <f t="shared" si="35"/>
        <v>22</v>
      </c>
      <c r="K305" s="35">
        <f t="shared" si="36"/>
        <v>0.21428571428571427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 t="s">
        <v>1339</v>
      </c>
      <c r="AI305" s="88" t="s">
        <v>1339</v>
      </c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6</v>
      </c>
      <c r="J309" s="34">
        <f>COUNTIF(L309:AM309,"APAGADO")</f>
        <v>22</v>
      </c>
      <c r="K309" s="35">
        <f>(I309)/(J309+I309)</f>
        <v>0.21428571428571427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 t="s">
        <v>1339</v>
      </c>
      <c r="AI309" s="88" t="s">
        <v>1339</v>
      </c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19</v>
      </c>
      <c r="J354" s="34">
        <f t="shared" si="40"/>
        <v>9</v>
      </c>
      <c r="K354" s="35">
        <f t="shared" si="41"/>
        <v>0.6785714285714286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 t="s">
        <v>1339</v>
      </c>
      <c r="AI354" s="88" t="s">
        <v>1339</v>
      </c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19</v>
      </c>
      <c r="J355" s="34">
        <f t="shared" si="40"/>
        <v>9</v>
      </c>
      <c r="K355" s="35">
        <f t="shared" si="41"/>
        <v>0.6785714285714286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 t="s">
        <v>1339</v>
      </c>
      <c r="AI355" s="88" t="s">
        <v>1339</v>
      </c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5</v>
      </c>
      <c r="J379" s="34">
        <f t="shared" si="40"/>
        <v>23</v>
      </c>
      <c r="K379" s="35">
        <f t="shared" si="41"/>
        <v>0.17857142857142858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 t="s">
        <v>1339</v>
      </c>
      <c r="AI379" s="88" t="s">
        <v>1339</v>
      </c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5</v>
      </c>
      <c r="J380" s="34">
        <f t="shared" si="40"/>
        <v>23</v>
      </c>
      <c r="K380" s="35">
        <f t="shared" si="41"/>
        <v>0.17857142857142858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 t="s">
        <v>1339</v>
      </c>
      <c r="AI380" s="88" t="s">
        <v>1339</v>
      </c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7</v>
      </c>
      <c r="J383" s="34">
        <f t="shared" ref="J383" si="43">COUNTIF(L383:AM383,"APAGADO")</f>
        <v>21</v>
      </c>
      <c r="K383" s="35">
        <f t="shared" ref="K383" si="44">(I383)/(J383+I383)</f>
        <v>0.25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 t="s">
        <v>1339</v>
      </c>
      <c r="AI383" s="88" t="s">
        <v>1339</v>
      </c>
      <c r="AJ383" s="88" t="s">
        <v>1339</v>
      </c>
      <c r="AK383" s="88"/>
      <c r="AL383" s="88"/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19</v>
      </c>
      <c r="J390" s="34">
        <f t="shared" si="40"/>
        <v>9</v>
      </c>
      <c r="K390" s="35">
        <f t="shared" si="41"/>
        <v>0.6785714285714286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 t="s">
        <v>1339</v>
      </c>
      <c r="AI390" s="88" t="s">
        <v>1339</v>
      </c>
      <c r="AJ390" s="88" t="s">
        <v>1339</v>
      </c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18</v>
      </c>
      <c r="J406" s="34">
        <f t="shared" si="45"/>
        <v>10</v>
      </c>
      <c r="K406" s="35">
        <f t="shared" si="46"/>
        <v>0.6428571428571429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 t="s">
        <v>1339</v>
      </c>
      <c r="AI406" s="88" t="s">
        <v>1339</v>
      </c>
      <c r="AJ406" s="88" t="s">
        <v>1339</v>
      </c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19</v>
      </c>
      <c r="J407" s="34">
        <f t="shared" si="45"/>
        <v>9</v>
      </c>
      <c r="K407" s="35">
        <f t="shared" si="46"/>
        <v>0.6785714285714286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 t="s">
        <v>1339</v>
      </c>
      <c r="AI407" s="88" t="s">
        <v>1339</v>
      </c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5</v>
      </c>
      <c r="J423" s="34">
        <f t="shared" si="45"/>
        <v>23</v>
      </c>
      <c r="K423" s="35">
        <f t="shared" si="46"/>
        <v>0.17857142857142858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 t="s">
        <v>1339</v>
      </c>
      <c r="AI423" s="88" t="s">
        <v>1339</v>
      </c>
      <c r="AJ423" s="88" t="s">
        <v>1339</v>
      </c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C210:D210 C211:C1048576 D286:D287 D295 D366:D369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7" operator="containsText" text="Radio">
      <formula>NOT(ISERROR(SEARCH("Radio",E434)))</formula>
    </cfRule>
    <cfRule type="containsText" dxfId="226" priority="356" operator="containsText" text="domo">
      <formula>NOT(ISERROR(SEARCH("domo",E434)))</formula>
    </cfRule>
    <cfRule type="containsText" dxfId="225" priority="355" operator="containsText" text="fija">
      <formula>NOT(ISERROR(SEARCH("fija",E434)))</formula>
    </cfRule>
  </conditionalFormatting>
  <conditionalFormatting sqref="E434:E435">
    <cfRule type="containsText" dxfId="224" priority="351" operator="containsText" text="domo">
      <formula>NOT(ISERROR(SEARCH("domo",E434)))</formula>
    </cfRule>
    <cfRule type="containsText" dxfId="223" priority="350" operator="containsText" text="fija">
      <formula>NOT(ISERROR(SEARCH("fija",E434)))</formula>
    </cfRule>
  </conditionalFormatting>
  <conditionalFormatting sqref="E435">
    <cfRule type="containsText" dxfId="222" priority="349" operator="containsText" text="domo">
      <formula>NOT(ISERROR(SEARCH("domo",E435)))</formula>
    </cfRule>
    <cfRule type="containsText" dxfId="221" priority="352" operator="containsText" text="Radio">
      <formula>NOT(ISERROR(SEARCH("Radio",E435)))</formula>
    </cfRule>
    <cfRule type="containsText" dxfId="220" priority="348" operator="containsText" text="fija">
      <formula>NOT(ISERROR(SEARCH("fija",E435)))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1" operator="containsText" text="domo">
      <formula>NOT(ISERROR(SEARCH("domo",E438)))</formula>
    </cfRule>
    <cfRule type="containsText" dxfId="215" priority="340" operator="containsText" text="fija">
      <formula>NOT(ISERROR(SEARCH("fija",E438)))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1" operator="containsText" text="domo">
      <formula>NOT(ISERROR(SEARCH("domo",E440)))</formula>
    </cfRule>
    <cfRule type="containsText" dxfId="209" priority="330" operator="containsText" text="fija">
      <formula>NOT(ISERROR(SEARCH("fija",E440)))</formula>
    </cfRule>
  </conditionalFormatting>
  <conditionalFormatting sqref="E441">
    <cfRule type="containsText" dxfId="208" priority="332" operator="containsText" text="Radio">
      <formula>NOT(ISERROR(SEARCH("Radio",E441)))</formula>
    </cfRule>
    <cfRule type="containsText" dxfId="207" priority="329" operator="containsText" text="domo">
      <formula>NOT(ISERROR(SEARCH("domo",E441)))</formula>
    </cfRule>
    <cfRule type="containsText" dxfId="206" priority="328" operator="containsText" text="fija">
      <formula>NOT(ISERROR(SEARCH("fija",E441)))</formula>
    </cfRule>
  </conditionalFormatting>
  <conditionalFormatting sqref="E443 E445:E1048576">
    <cfRule type="containsText" dxfId="205" priority="627" operator="containsText" text="domo">
      <formula>NOT(ISERROR(SEARCH("domo",E443)))</formula>
    </cfRule>
    <cfRule type="containsText" dxfId="204" priority="626" operator="containsText" text="fija">
      <formula>NOT(ISERROR(SEARCH("fija",E443)))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10" operator="containsText" text="domo">
      <formula>NOT(ISERROR(SEARCH("domo",E453)))</formula>
    </cfRule>
    <cfRule type="containsText" dxfId="200" priority="209" operator="containsText" text="fija">
      <formula>NOT(ISERROR(SEARCH("fija",E453)))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ellIs" dxfId="198" priority="6" operator="equal">
      <formula>"PTP A FO"</formula>
    </cfRule>
    <cfRule type="containsText" dxfId="197" priority="5" operator="containsText" text="Radio">
      <formula>NOT(ISERROR(SEARCH("Radio",F433)))</formula>
    </cfRule>
  </conditionalFormatting>
  <conditionalFormatting sqref="F1:G432 F443:G443 F445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1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containsText" dxfId="181" priority="707" operator="containsText" text="Caida">
      <formula>NOT(ISERROR(SEARCH("Caida",L370)))</formula>
    </cfRule>
    <cfRule type="notContainsText" dxfId="180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2:N1047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ISERROR(SEARCH("Caida",N452))</formula>
    </cfRule>
    <cfRule type="containsText" dxfId="155" priority="169" operator="containsText" text="Caida">
      <formula>NOT(ISERROR(SEARCH("Caida",N452)))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NOT(ISERROR(SEARCH("Caida",O420)))</formula>
    </cfRule>
    <cfRule type="notContainsText" dxfId="146" priority="698" operator="notContains" text="Caida">
      <formula>ISERROR(SEARCH("Caida",O420))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NOT(ISERROR(SEARCH("Caida",O424)))</formula>
    </cfRule>
  </conditionalFormatting>
  <conditionalFormatting sqref="O324:R326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NOT(ISERROR(SEARCH("Caida",O324)))</formula>
    </cfRule>
    <cfRule type="notContainsText" dxfId="138" priority="689" operator="notContains" text="Caida">
      <formula>ISERROR(SEARCH("Caida",O324))</formula>
    </cfRule>
  </conditionalFormatting>
  <conditionalFormatting sqref="O394:R407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7" priority="616" operator="equal">
      <formula>"APAGADO"</formula>
    </cfRule>
  </conditionalFormatting>
  <conditionalFormatting sqref="O194:AN321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NOT(ISERROR(SEARCH("Caida",R420)))</formula>
    </cfRule>
    <cfRule type="notContainsText" dxfId="112" priority="637" operator="notContains" text="Caida">
      <formula>ISERROR(SEARCH("Caida",R420))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20:AE222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NOT(ISERROR(SEARCH("Caida",AE220)))</formula>
    </cfRule>
    <cfRule type="notContainsText" dxfId="45" priority="462" operator="notContains" text="Caida">
      <formula>ISERROR(SEARCH("Caida",AE220))</formula>
    </cfRule>
    <cfRule type="cellIs" dxfId="44" priority="436" operator="equal">
      <formula>"apagado"</formula>
    </cfRule>
  </conditionalFormatting>
  <conditionalFormatting sqref="AE228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NOT(ISERROR(SEARCH("Caida",AE228)))</formula>
    </cfRule>
    <cfRule type="notContainsText" dxfId="40" priority="458" operator="notContains" text="Caida">
      <formula>ISERROR(SEARCH("Caida",AE228))</formula>
    </cfRule>
    <cfRule type="cellIs" dxfId="39" priority="460" operator="lessThan">
      <formula>0.8</formula>
    </cfRule>
  </conditionalFormatting>
  <conditionalFormatting sqref="AE236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NOT(ISERROR(SEARCH("Caida",AE236)))</formula>
    </cfRule>
    <cfRule type="notContainsText" dxfId="35" priority="454" operator="notContains" text="Caida">
      <formula>ISERROR(SEARCH("Caida",AE236))</formula>
    </cfRule>
    <cfRule type="cellIs" dxfId="34" priority="441" operator="equal">
      <formula>"apagado"</formula>
    </cfRule>
  </conditionalFormatting>
  <conditionalFormatting sqref="AE241:AE242">
    <cfRule type="cellIs" dxfId="33" priority="448" operator="lessThan">
      <formula>0.8</formula>
    </cfRule>
    <cfRule type="containsText" dxfId="32" priority="447" operator="containsText" text="Caida">
      <formula>NOT(ISERROR(SEARCH("Caida",AE241)))</formula>
    </cfRule>
    <cfRule type="notContainsText" dxfId="31" priority="446" operator="notContains" text="Caida">
      <formula>ISERROR(SEARCH("Caida",AE241))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2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28</v>
      </c>
      <c r="AC1" s="18">
        <f t="shared" si="0"/>
        <v>28</v>
      </c>
      <c r="AD1" s="18">
        <f t="shared" si="0"/>
        <v>19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 t="str">
        <f>ESTADISTICA!AB86</f>
        <v>APAGADO</v>
      </c>
      <c r="AC87" t="str">
        <f>ESTADISTICA!AC86</f>
        <v>APAGADO</v>
      </c>
      <c r="AD87" t="str">
        <f>ESTADISTICA!AD86</f>
        <v>APAGADO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 t="str">
        <f>ESTADISTICA!AD111</f>
        <v>APAGADO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 t="str">
        <f>ESTADISTICA!AB190</f>
        <v>APAGADO</v>
      </c>
      <c r="AC191" t="str">
        <f>ESTADISTICA!AC190</f>
        <v>APAGADO</v>
      </c>
      <c r="AD191" t="str">
        <f>ESTADISTICA!AD190</f>
        <v>APAGADO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 t="str">
        <f>ESTADISTICA!AD216</f>
        <v>APAGADO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 t="str">
        <f>ESTADISTICA!AB251</f>
        <v>APAGADO</v>
      </c>
      <c r="AC251" t="str">
        <f>ESTADISTICA!AC251</f>
        <v>APAGADO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 t="str">
        <f>ESTADISTICA!AC264</f>
        <v>APAGADO</v>
      </c>
      <c r="AD264" t="str">
        <f>ESTADISTICA!AD264</f>
        <v>APAGADO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 t="str">
        <f>ESTADISTICA!AB376</f>
        <v>APAGADO</v>
      </c>
      <c r="AC376" t="str">
        <f>ESTADISTICA!AC376</f>
        <v>APAGADO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 t="str">
        <f>ESTADISTICA!AB380</f>
        <v>APAGADO</v>
      </c>
      <c r="AC380" t="str">
        <f>ESTADISTICA!AC380</f>
        <v>APAGADO</v>
      </c>
      <c r="AD380" t="str">
        <f>ESTADISTICA!AD380</f>
        <v>APAGADO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 t="str">
        <f>ESTADISTICA!AC420</f>
        <v>APAGADO</v>
      </c>
      <c r="AD420" t="str">
        <f>ESTADISTICA!AD420</f>
        <v>APAGADO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25</v>
      </c>
      <c r="AC2" s="18">
        <f>COUNTIFS(AC4:AC500, "=APAGADO",E4:E500,"=Fibra Optica")</f>
        <v>25</v>
      </c>
      <c r="AD2" s="18">
        <f>COUNTIFS(AD4:AD500, "=APAGADO",E4:E500,"=Fibra Optica")</f>
        <v>16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1</v>
      </c>
      <c r="AC2" s="18">
        <f>COUNTIFS(AC4:AC501, "=APAGADO",E4:E501,"=PTO A FO")</f>
        <v>1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3</v>
      </c>
      <c r="AC2" s="18">
        <f>COUNTIFS(AC4:AC500, "=APAGADO",E4:E500,"=radio")</f>
        <v>3</v>
      </c>
      <c r="AD2" s="18">
        <f>COUNTIFS(AD4:AD500, "=APAGADO",E4:E500,"=radio")</f>
        <v>4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51" workbookViewId="0">
      <selection activeCell="H161" sqref="H16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45100</v>
      </c>
    </row>
    <row r="157" spans="2:6" x14ac:dyDescent="0.25">
      <c r="B157" s="67" t="s">
        <v>6</v>
      </c>
      <c r="C157" s="84">
        <v>30</v>
      </c>
      <c r="D157" s="68">
        <f>C157</f>
        <v>30</v>
      </c>
      <c r="E157" s="69">
        <f>D157/C156</f>
        <v>6.6964285714285712E-2</v>
      </c>
      <c r="F157" s="101"/>
    </row>
    <row r="158" spans="2:6" x14ac:dyDescent="0.25">
      <c r="B158" s="67" t="s">
        <v>1336</v>
      </c>
      <c r="C158" s="85">
        <v>3</v>
      </c>
      <c r="D158" s="68">
        <f>D157-C158</f>
        <v>27</v>
      </c>
      <c r="E158" s="69">
        <f>D158/C156</f>
        <v>6.0267857142857144E-2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26</v>
      </c>
      <c r="E159" s="69">
        <f>D159/C156</f>
        <v>5.8035714285714288E-2</v>
      </c>
      <c r="F159" s="101"/>
    </row>
    <row r="160" spans="2:6" ht="15.75" thickBot="1" x14ac:dyDescent="0.3">
      <c r="B160" s="70" t="s">
        <v>16</v>
      </c>
      <c r="C160" s="71">
        <v>3</v>
      </c>
      <c r="D160" s="72">
        <f>D159-C160</f>
        <v>23</v>
      </c>
      <c r="E160" s="69">
        <f>D160/C156</f>
        <v>5.1339285714285712E-2</v>
      </c>
      <c r="F160" s="101"/>
    </row>
    <row r="161" spans="2:6" ht="16.5" thickTop="1" thickBot="1" x14ac:dyDescent="0.3">
      <c r="B161" s="95" t="s">
        <v>1150</v>
      </c>
      <c r="C161" s="96">
        <v>17</v>
      </c>
      <c r="D161" s="96"/>
      <c r="E161" s="97">
        <v>7.0000000000000007E-2</v>
      </c>
      <c r="F161" s="101"/>
    </row>
    <row r="162" spans="2:6" ht="15.75" thickBot="1" x14ac:dyDescent="0.3">
      <c r="B162" s="95" t="s">
        <v>1151</v>
      </c>
      <c r="C162" s="96">
        <v>13</v>
      </c>
      <c r="D162" s="96"/>
      <c r="E162" s="98">
        <v>0.06</v>
      </c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4</v>
      </c>
      <c r="C24">
        <f>'APAGADOS FIBRA'!AB2</f>
        <v>25</v>
      </c>
      <c r="D24">
        <f>'APAGADOS ANTENA'!AB2</f>
        <v>1</v>
      </c>
      <c r="E24">
        <f t="shared" si="8"/>
        <v>29</v>
      </c>
      <c r="F24">
        <f>'RESUMEN TOTAL'!B1</f>
        <v>448</v>
      </c>
      <c r="G24" s="36">
        <f t="shared" si="9"/>
        <v>6.4732142857142863E-2</v>
      </c>
    </row>
    <row r="25" spans="1:7" x14ac:dyDescent="0.25">
      <c r="A25" s="17">
        <f>'APAGADOS RADIO'!AC3</f>
        <v>45101</v>
      </c>
      <c r="B25">
        <f>'APAGADOS RADIO'!TAC2+D25</f>
        <v>1</v>
      </c>
      <c r="C25">
        <f>'APAGADOS FIBRA'!AC2</f>
        <v>25</v>
      </c>
      <c r="D25">
        <f>'APAGADOS ANTENA'!AC2</f>
        <v>1</v>
      </c>
      <c r="E25">
        <f t="shared" si="8"/>
        <v>26</v>
      </c>
      <c r="F25">
        <f>'RESUMEN TOTAL'!B1</f>
        <v>448</v>
      </c>
      <c r="G25" s="36">
        <f t="shared" si="9"/>
        <v>5.8035714285714288E-2</v>
      </c>
    </row>
    <row r="26" spans="1:7" x14ac:dyDescent="0.25">
      <c r="A26" s="17">
        <f>'APAGADOS RADIO'!AD3</f>
        <v>45102</v>
      </c>
      <c r="B26">
        <f>'APAGADOS RADIO'!AD2+D26</f>
        <v>4</v>
      </c>
      <c r="C26">
        <f>'APAGADOS FIBRA'!AD2</f>
        <v>16</v>
      </c>
      <c r="D26">
        <f>'APAGADOS ANTENA'!AD2</f>
        <v>0</v>
      </c>
      <c r="E26">
        <f t="shared" si="8"/>
        <v>20</v>
      </c>
      <c r="F26">
        <f>'RESUMEN TOTAL'!B1</f>
        <v>448</v>
      </c>
      <c r="G26" s="36">
        <f t="shared" si="9"/>
        <v>4.4642857142857144E-2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L1" workbookViewId="0">
      <selection activeCell="AA4" sqref="AA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17</v>
      </c>
      <c r="AC3" s="54">
        <f>COUNTIFS('RESUMEN TOTAL'!C5:C517, "=BONOMO",'RESUMEN TOTAL'!AI5:AI517,"=APAGADO")</f>
        <v>17</v>
      </c>
      <c r="AD3" s="54">
        <f>COUNTIFS('RESUMEN TOTAL'!C5:C517, "=BONOMO",'RESUMEN TOTAL'!AJ5:AJ517,"=APAGADO")</f>
        <v>10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7.0833333333333331E-2</v>
      </c>
      <c r="AC4" s="61">
        <f t="shared" si="0"/>
        <v>7.0833333333333331E-2</v>
      </c>
      <c r="AD4" s="61">
        <f t="shared" si="0"/>
        <v>4.1666666666666664E-2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13</v>
      </c>
      <c r="AC5" s="56">
        <f>COUNTIFS('RESUMEN TOTAL'!C5:C501, "=COSEIDI",'RESUMEN TOTAL'!AI5:AI501,"=APAGADO")</f>
        <v>13</v>
      </c>
      <c r="AD5" s="56">
        <f>COUNTIFS('RESUMEN TOTAL'!C5:C501, "=COSEIDI",'RESUMEN TOTAL'!AJ5:AJ501,"=APAGADO")</f>
        <v>10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6.25E-2</v>
      </c>
      <c r="AC6" s="60">
        <f t="shared" si="6"/>
        <v>6.25E-2</v>
      </c>
      <c r="AD6" s="60">
        <f t="shared" si="6"/>
        <v>4.807692307692308E-2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2023-06-26T10:19:54Z</dcterms:modified>
</cp:coreProperties>
</file>