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AGOSTO\"/>
    </mc:Choice>
  </mc:AlternateContent>
  <xr:revisionPtr revIDLastSave="0" documentId="13_ncr:1_{E1E193F3-A620-4EA9-ACC9-2FA52A079DCF}" xr6:coauthVersionLast="47" xr6:coauthVersionMax="47" xr10:uidLastSave="{00000000-0000-0000-0000-000000000000}"/>
  <bookViews>
    <workbookView xWindow="-120" yWindow="-120" windowWidth="20730" windowHeight="11160" tabRatio="601" firstSheet="5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TOTAL'!$A$4:$AP$478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2" i="24" l="1"/>
  <c r="I91" i="24"/>
  <c r="J91" i="24" s="1"/>
  <c r="H91" i="24"/>
  <c r="I90" i="24"/>
  <c r="J90" i="24" s="1"/>
  <c r="H90" i="24"/>
  <c r="J89" i="24"/>
  <c r="I89" i="24"/>
  <c r="H89" i="24"/>
  <c r="H88" i="24"/>
  <c r="H85" i="24"/>
  <c r="I84" i="24"/>
  <c r="J84" i="24" s="1"/>
  <c r="H84" i="24"/>
  <c r="I83" i="24"/>
  <c r="J83" i="24" s="1"/>
  <c r="H83" i="24"/>
  <c r="J82" i="24"/>
  <c r="I82" i="24"/>
  <c r="H82" i="24"/>
  <c r="H81" i="24"/>
  <c r="H78" i="24"/>
  <c r="I77" i="24"/>
  <c r="J77" i="24" s="1"/>
  <c r="H77" i="24"/>
  <c r="I76" i="24"/>
  <c r="J76" i="24" s="1"/>
  <c r="H76" i="24"/>
  <c r="J75" i="24"/>
  <c r="I75" i="24"/>
  <c r="H75" i="24"/>
  <c r="H74" i="24"/>
  <c r="H71" i="24"/>
  <c r="I70" i="24"/>
  <c r="J70" i="24" s="1"/>
  <c r="H70" i="24"/>
  <c r="I69" i="24"/>
  <c r="J69" i="24" s="1"/>
  <c r="H69" i="24"/>
  <c r="J68" i="24"/>
  <c r="I68" i="24"/>
  <c r="H68" i="24"/>
  <c r="H67" i="24"/>
  <c r="H64" i="24"/>
  <c r="I63" i="24"/>
  <c r="J63" i="24" s="1"/>
  <c r="H63" i="24"/>
  <c r="I62" i="24"/>
  <c r="J62" i="24" s="1"/>
  <c r="H62" i="24"/>
  <c r="J61" i="24"/>
  <c r="I61" i="24"/>
  <c r="H61" i="24"/>
  <c r="H60" i="24"/>
  <c r="H57" i="24"/>
  <c r="I56" i="24"/>
  <c r="J56" i="24" s="1"/>
  <c r="H56" i="24"/>
  <c r="I55" i="24"/>
  <c r="H55" i="24"/>
  <c r="J55" i="24" s="1"/>
  <c r="J54" i="24"/>
  <c r="I54" i="24"/>
  <c r="H54" i="24"/>
  <c r="H53" i="24"/>
  <c r="H50" i="24"/>
  <c r="I49" i="24"/>
  <c r="J49" i="24" s="1"/>
  <c r="H49" i="24"/>
  <c r="I48" i="24"/>
  <c r="J48" i="24" s="1"/>
  <c r="H48" i="24"/>
  <c r="J47" i="24"/>
  <c r="I47" i="24"/>
  <c r="H47" i="24"/>
  <c r="H46" i="24"/>
  <c r="H43" i="24"/>
  <c r="I42" i="24"/>
  <c r="J42" i="24" s="1"/>
  <c r="H42" i="24"/>
  <c r="I41" i="24"/>
  <c r="J41" i="24" s="1"/>
  <c r="H41" i="24"/>
  <c r="J40" i="24"/>
  <c r="I40" i="24"/>
  <c r="H40" i="24"/>
  <c r="H39" i="24"/>
  <c r="H36" i="24"/>
  <c r="I35" i="24"/>
  <c r="J35" i="24" s="1"/>
  <c r="H35" i="24"/>
  <c r="I34" i="24"/>
  <c r="H34" i="24"/>
  <c r="J34" i="24" s="1"/>
  <c r="J33" i="24"/>
  <c r="I33" i="24"/>
  <c r="H33" i="24"/>
  <c r="H32" i="24"/>
  <c r="H29" i="24"/>
  <c r="I28" i="24"/>
  <c r="J28" i="24" s="1"/>
  <c r="H28" i="24"/>
  <c r="I27" i="24"/>
  <c r="H27" i="24"/>
  <c r="J27" i="24" s="1"/>
  <c r="J26" i="24"/>
  <c r="I26" i="24"/>
  <c r="H26" i="24"/>
  <c r="H25" i="24"/>
  <c r="H22" i="24"/>
  <c r="I21" i="24"/>
  <c r="J21" i="24" s="1"/>
  <c r="H21" i="24"/>
  <c r="I20" i="24"/>
  <c r="J20" i="24" s="1"/>
  <c r="H20" i="24"/>
  <c r="J19" i="24"/>
  <c r="I19" i="24"/>
  <c r="H19" i="24"/>
  <c r="H18" i="24"/>
  <c r="H15" i="24"/>
  <c r="I14" i="24"/>
  <c r="J14" i="24" s="1"/>
  <c r="H14" i="24"/>
  <c r="I13" i="24"/>
  <c r="J13" i="24" s="1"/>
  <c r="H13" i="24"/>
  <c r="J12" i="24"/>
  <c r="I12" i="24"/>
  <c r="H12" i="24"/>
  <c r="H11" i="24"/>
  <c r="J7" i="24"/>
  <c r="J6" i="24"/>
  <c r="J5" i="24"/>
  <c r="D3" i="24" l="1"/>
  <c r="D4" i="24" s="1"/>
  <c r="E4" i="24" l="1"/>
  <c r="D5" i="24"/>
  <c r="E3" i="24"/>
  <c r="D6" i="24" l="1"/>
  <c r="E6" i="24" s="1"/>
  <c r="E5" i="24"/>
  <c r="J216" i="24" l="1"/>
  <c r="J215" i="24"/>
  <c r="I217" i="24"/>
  <c r="J217" i="24" s="1"/>
  <c r="D213" i="24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I195" i="24"/>
  <c r="F65" i="14"/>
  <c r="F62" i="14"/>
  <c r="C147" i="24"/>
  <c r="D214" i="24" l="1"/>
  <c r="E213" i="24"/>
  <c r="AJ2" i="11"/>
  <c r="K474" i="2"/>
  <c r="K471" i="2"/>
  <c r="K477" i="2"/>
  <c r="K475" i="2"/>
  <c r="K467" i="2"/>
  <c r="K478" i="2"/>
  <c r="K476" i="2"/>
  <c r="K468" i="2"/>
  <c r="K470" i="2"/>
  <c r="K473" i="2"/>
  <c r="K469" i="2"/>
  <c r="K472" i="2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AP3" i="2"/>
  <c r="E215" i="24" l="1"/>
  <c r="D216" i="24"/>
  <c r="E216" i="24" s="1"/>
  <c r="AG3" i="26"/>
  <c r="Y3" i="26"/>
  <c r="F54" i="14" s="1"/>
  <c r="I139" i="24" s="1"/>
  <c r="AC2" i="26"/>
  <c r="E58" i="14" s="1"/>
  <c r="I166" i="2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I167" i="2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AI3" i="26"/>
  <c r="F64" i="14" s="1"/>
  <c r="I209" i="24" s="1"/>
  <c r="AA3" i="26"/>
  <c r="F56" i="14" s="1"/>
  <c r="AE2" i="26"/>
  <c r="E60" i="14" s="1"/>
  <c r="X3" i="26"/>
  <c r="F53" i="14" s="1"/>
  <c r="T2" i="26"/>
  <c r="E49" i="14" s="1"/>
  <c r="W3" i="26"/>
  <c r="F52" i="14" s="1"/>
  <c r="I125" i="24" s="1"/>
  <c r="V3" i="26"/>
  <c r="F51" i="14" s="1"/>
  <c r="I118" i="24" s="1"/>
  <c r="U2" i="26"/>
  <c r="E50" i="14" s="1"/>
  <c r="U3" i="26"/>
  <c r="F50" i="14" s="1"/>
  <c r="I111" i="24" s="1"/>
  <c r="T3" i="26"/>
  <c r="F49" i="14" s="1"/>
  <c r="I104" i="24" s="1"/>
  <c r="X2" i="26"/>
  <c r="E53" i="14" s="1"/>
  <c r="W2" i="26"/>
  <c r="E52" i="14" s="1"/>
  <c r="V2" i="26"/>
  <c r="E51" i="14" s="1"/>
  <c r="K462" i="2"/>
  <c r="K458" i="2"/>
  <c r="S3" i="26"/>
  <c r="F48" i="14" s="1"/>
  <c r="I97" i="24" s="1"/>
  <c r="S2" i="26"/>
  <c r="O2" i="26"/>
  <c r="K2" i="26"/>
  <c r="G2" i="26"/>
  <c r="F2" i="26"/>
  <c r="R2" i="26"/>
  <c r="N2" i="26"/>
  <c r="J2" i="26"/>
  <c r="K109" i="2"/>
  <c r="K461" i="2"/>
  <c r="K459" i="2"/>
  <c r="M2" i="26"/>
  <c r="Q2" i="26"/>
  <c r="I2" i="26"/>
  <c r="H1" i="26"/>
  <c r="H196" i="24" s="1"/>
  <c r="L2" i="26"/>
  <c r="P2" i="26"/>
  <c r="H2" i="26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E61" i="14" l="1"/>
  <c r="I187" i="24"/>
  <c r="F61" i="14"/>
  <c r="I188" i="24"/>
  <c r="I168" i="24"/>
  <c r="I194" i="24"/>
  <c r="G62" i="14"/>
  <c r="H197" i="24" s="1"/>
  <c r="I201" i="24"/>
  <c r="I203" i="24" s="1"/>
  <c r="G63" i="14"/>
  <c r="H204" i="24" s="1"/>
  <c r="I153" i="24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H151" i="24" s="1"/>
  <c r="B59" i="14"/>
  <c r="H172" i="24" s="1"/>
  <c r="B62" i="14"/>
  <c r="H193" i="24" s="1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H152" i="24" s="1"/>
  <c r="C63" i="14"/>
  <c r="H201" i="24" s="1"/>
  <c r="C55" i="14"/>
  <c r="H145" i="24" s="1"/>
  <c r="C62" i="14"/>
  <c r="C58" i="14"/>
  <c r="H166" i="24" s="1"/>
  <c r="C54" i="14"/>
  <c r="H138" i="24" s="1"/>
  <c r="G54" i="14"/>
  <c r="H141" i="24" s="1"/>
  <c r="G59" i="14"/>
  <c r="G58" i="14"/>
  <c r="H169" i="24" s="1"/>
  <c r="G56" i="14"/>
  <c r="H155" i="24" s="1"/>
  <c r="E57" i="14"/>
  <c r="G55" i="14"/>
  <c r="H148" i="24" s="1"/>
  <c r="H189" i="24"/>
  <c r="H161" i="24"/>
  <c r="H168" i="24"/>
  <c r="H147" i="24"/>
  <c r="H203" i="24"/>
  <c r="H175" i="24"/>
  <c r="H210" i="24"/>
  <c r="H182" i="24"/>
  <c r="H154" i="24"/>
  <c r="D48" i="14"/>
  <c r="D51" i="14"/>
  <c r="H125" i="24" s="1"/>
  <c r="J125" i="24" s="1"/>
  <c r="D50" i="14"/>
  <c r="H118" i="24" s="1"/>
  <c r="J118" i="24" s="1"/>
  <c r="D52" i="14"/>
  <c r="D49" i="14"/>
  <c r="H111" i="24" s="1"/>
  <c r="J111" i="24" s="1"/>
  <c r="D53" i="14"/>
  <c r="H132" i="24" s="1"/>
  <c r="I131" i="24"/>
  <c r="G53" i="14"/>
  <c r="H134" i="24" s="1"/>
  <c r="E48" i="14"/>
  <c r="I96" i="24" s="1"/>
  <c r="I98" i="24"/>
  <c r="B48" i="14"/>
  <c r="H95" i="24" s="1"/>
  <c r="B53" i="14"/>
  <c r="H130" i="24" s="1"/>
  <c r="B52" i="14"/>
  <c r="B51" i="14"/>
  <c r="H123" i="24" s="1"/>
  <c r="B50" i="14"/>
  <c r="H116" i="24" s="1"/>
  <c r="B49" i="14"/>
  <c r="I110" i="24"/>
  <c r="G50" i="14"/>
  <c r="H120" i="24" s="1"/>
  <c r="C48" i="14"/>
  <c r="C49" i="14"/>
  <c r="H110" i="24" s="1"/>
  <c r="C53" i="14"/>
  <c r="H131" i="24" s="1"/>
  <c r="C52" i="14"/>
  <c r="C51" i="14"/>
  <c r="H124" i="24" s="1"/>
  <c r="C50" i="14"/>
  <c r="H117" i="24" s="1"/>
  <c r="H140" i="24"/>
  <c r="H126" i="24"/>
  <c r="H119" i="24"/>
  <c r="H112" i="24"/>
  <c r="H105" i="24"/>
  <c r="H98" i="24"/>
  <c r="H133" i="24"/>
  <c r="I117" i="24"/>
  <c r="G51" i="14"/>
  <c r="H127" i="24" s="1"/>
  <c r="I103" i="24"/>
  <c r="G49" i="14"/>
  <c r="H113" i="24" s="1"/>
  <c r="I124" i="24"/>
  <c r="G52" i="14"/>
  <c r="I132" i="24"/>
  <c r="J132" i="24" s="1"/>
  <c r="G61" i="14" l="1"/>
  <c r="I189" i="24"/>
  <c r="J189" i="24" s="1"/>
  <c r="J210" i="24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2" i="24"/>
  <c r="J152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H153" i="24"/>
  <c r="J153" i="24" s="1"/>
  <c r="I147" i="24"/>
  <c r="J147" i="24" s="1"/>
  <c r="J145" i="24"/>
  <c r="I196" i="24"/>
  <c r="J196" i="24" s="1"/>
  <c r="I182" i="24"/>
  <c r="J182" i="24" s="1"/>
  <c r="J180" i="24"/>
  <c r="G57" i="14"/>
  <c r="H162" i="24" s="1"/>
  <c r="J166" i="24"/>
  <c r="J168" i="24"/>
  <c r="I105" i="24"/>
  <c r="J105" i="24" s="1"/>
  <c r="I140" i="24"/>
  <c r="J140" i="24" s="1"/>
  <c r="J138" i="24"/>
  <c r="H103" i="24"/>
  <c r="J103" i="24" s="1"/>
  <c r="H96" i="24"/>
  <c r="J96" i="24" s="1"/>
  <c r="I133" i="24"/>
  <c r="J133" i="24" s="1"/>
  <c r="J131" i="24"/>
  <c r="G48" i="14"/>
  <c r="I119" i="24"/>
  <c r="J119" i="24" s="1"/>
  <c r="J117" i="24"/>
  <c r="I112" i="24"/>
  <c r="J112" i="24" s="1"/>
  <c r="J110" i="24"/>
  <c r="J98" i="24"/>
  <c r="I126" i="24"/>
  <c r="J126" i="24" s="1"/>
  <c r="J124" i="24"/>
  <c r="H109" i="24"/>
  <c r="H102" i="24"/>
  <c r="H104" i="24"/>
  <c r="J104" i="24" s="1"/>
  <c r="H97" i="24"/>
  <c r="J97" i="24" s="1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C203" i="24" s="1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AO3" i="2"/>
  <c r="AN3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I154" i="24" l="1"/>
  <c r="J154" i="24" s="1"/>
  <c r="J159" i="24"/>
  <c r="C176" i="24"/>
  <c r="I175" i="24"/>
  <c r="J175" i="24" s="1"/>
  <c r="J173" i="24"/>
  <c r="H106" i="24"/>
  <c r="H99" i="24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N3" i="2" l="1"/>
  <c r="AJ3" i="8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P2" i="2" s="1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AJ6" i="25" s="1"/>
  <c r="B2" i="25"/>
  <c r="AJ4" i="25" s="1"/>
  <c r="Z3" i="11"/>
  <c r="AA3" i="11"/>
  <c r="A23" i="14" s="1"/>
  <c r="A56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C113" i="24"/>
  <c r="AD6" i="25"/>
  <c r="AD4" i="25"/>
  <c r="I4" i="25"/>
  <c r="E28" i="24" s="1"/>
  <c r="G6" i="25"/>
  <c r="E15" i="24" s="1"/>
  <c r="H6" i="25"/>
  <c r="E22" i="24" s="1"/>
  <c r="P6" i="25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C167" i="2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C164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I2" i="11"/>
  <c r="B5" i="14" s="1"/>
  <c r="C27" i="24" s="1"/>
  <c r="J2" i="11"/>
  <c r="B6" i="1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E30" i="14" s="1"/>
  <c r="D29" i="14"/>
  <c r="B29" i="14" s="1"/>
  <c r="G31" i="14"/>
  <c r="C206" i="24"/>
  <c r="D206" i="24" s="1"/>
  <c r="E26" i="14"/>
  <c r="C174" i="24"/>
  <c r="G25" i="14"/>
  <c r="D164" i="24"/>
  <c r="E23" i="14"/>
  <c r="C153" i="24"/>
  <c r="E22" i="14"/>
  <c r="C146" i="24"/>
  <c r="E21" i="14"/>
  <c r="C139" i="24"/>
  <c r="B27" i="14"/>
  <c r="C181" i="24" s="1"/>
  <c r="E17" i="14"/>
  <c r="C111" i="24"/>
  <c r="E18" i="14"/>
  <c r="C118" i="24"/>
  <c r="D28" i="14"/>
  <c r="B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C202" i="24" l="1"/>
  <c r="E29" i="14"/>
  <c r="C195" i="24"/>
  <c r="D207" i="24"/>
  <c r="E206" i="24"/>
  <c r="E28" i="14"/>
  <c r="G26" i="14"/>
  <c r="C171" i="24"/>
  <c r="D171" i="24" s="1"/>
  <c r="G30" i="14"/>
  <c r="C199" i="24"/>
  <c r="D199" i="24" s="1"/>
  <c r="E164" i="24"/>
  <c r="D165" i="24"/>
  <c r="G23" i="14"/>
  <c r="C150" i="24"/>
  <c r="D150" i="24" s="1"/>
  <c r="G22" i="14"/>
  <c r="C143" i="24"/>
  <c r="D143" i="24" s="1"/>
  <c r="G21" i="14"/>
  <c r="C136" i="24"/>
  <c r="E27" i="14"/>
  <c r="C178" i="24" s="1"/>
  <c r="D178" i="24" s="1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C24" i="24"/>
  <c r="D24" i="24" s="1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D172" i="24" l="1"/>
  <c r="E171" i="24"/>
  <c r="D179" i="24"/>
  <c r="E178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93" i="24" l="1"/>
  <c r="E192" i="24"/>
  <c r="D201" i="24"/>
  <c r="E200" i="24"/>
  <c r="D180" i="24"/>
  <c r="E179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C160" i="2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10" i="24"/>
  <c r="E109" i="24"/>
  <c r="D89" i="24"/>
  <c r="E88" i="24"/>
  <c r="D82" i="24"/>
  <c r="E81" i="24"/>
  <c r="J263" i="2"/>
  <c r="I263" i="2"/>
  <c r="E173" i="24" l="1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E13" i="24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Z3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AC3" i="2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9" i="2"/>
  <c r="X314" i="9"/>
  <c r="X1" i="9" s="1"/>
  <c r="AD3" i="2"/>
  <c r="AD2" i="2" s="1"/>
  <c r="J319" i="2"/>
  <c r="K319" i="2" l="1"/>
  <c r="B19" i="14"/>
  <c r="C125" i="24" s="1"/>
  <c r="X6" i="25"/>
  <c r="E134" i="24" s="1"/>
  <c r="C134" i="24"/>
  <c r="D103" i="24"/>
  <c r="E102" i="24"/>
  <c r="X2" i="10"/>
  <c r="C20" i="14" s="1"/>
  <c r="AD1" i="2"/>
  <c r="D20" i="14"/>
  <c r="X2" i="11"/>
  <c r="S2" i="11"/>
  <c r="I14" i="2"/>
  <c r="Y3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C129" i="24" s="1"/>
  <c r="E15" i="14"/>
  <c r="D129" i="24" l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<sst xmlns="http://schemas.openxmlformats.org/spreadsheetml/2006/main" count="3918" uniqueCount="1453">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</sst>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2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6.5400843881856546E-2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6.5400843881856546E-2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6.6390041493775934E-2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4.1493775933609957E-2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0.10900473933649289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6.6390041493775934E-2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4.1493775933609957E-2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0.10900473933649289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10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zoomScale="60" zoomScaleNormal="60" workbookViewId="0">
      <pane xSplit="11" ySplit="4" topLeftCell="L448" activePane="bottomRight" state="frozen"/>
      <selection pane="topRight" activeCell="M1" sqref="M1"/>
      <selection pane="bottomLeft" activeCell="A5" sqref="A5"/>
      <selection pane="bottomRight" activeCell="L470" sqref="L470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bestFit="1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COUNTA(B5:B547)</f>
        <v>474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7.1729957805907171E-2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440</v>
      </c>
      <c r="M2" s="75">
        <f t="shared" ref="M2:AP2" si="4">CANTIDAD_DE_CAMARAS-M3</f>
        <v>474</v>
      </c>
      <c r="N2" s="75">
        <f t="shared" ref="N2" si="5">CANTIDAD_DE_CAMARAS-N3</f>
        <v>474</v>
      </c>
      <c r="O2" s="75">
        <f t="shared" si="4"/>
        <v>474</v>
      </c>
      <c r="P2" s="75">
        <f t="shared" si="4"/>
        <v>474</v>
      </c>
      <c r="Q2" s="75">
        <f t="shared" si="4"/>
        <v>474</v>
      </c>
      <c r="R2" s="75">
        <f t="shared" si="4"/>
        <v>474</v>
      </c>
      <c r="S2" s="75">
        <f t="shared" si="4"/>
        <v>474</v>
      </c>
      <c r="T2" s="75">
        <f t="shared" si="4"/>
        <v>474</v>
      </c>
      <c r="U2" s="75">
        <f t="shared" si="4"/>
        <v>474</v>
      </c>
      <c r="V2" s="75">
        <f t="shared" si="4"/>
        <v>474</v>
      </c>
      <c r="W2" s="75">
        <f t="shared" si="4"/>
        <v>474</v>
      </c>
      <c r="X2" s="75">
        <f t="shared" si="4"/>
        <v>474</v>
      </c>
      <c r="Y2" s="75">
        <f t="shared" si="4"/>
        <v>474</v>
      </c>
      <c r="Z2" s="75">
        <f t="shared" si="4"/>
        <v>474</v>
      </c>
      <c r="AA2" s="75">
        <f t="shared" si="4"/>
        <v>474</v>
      </c>
      <c r="AB2" s="75">
        <f t="shared" si="4"/>
        <v>474</v>
      </c>
      <c r="AC2" s="75">
        <f t="shared" si="4"/>
        <v>474</v>
      </c>
      <c r="AD2" s="75">
        <f t="shared" si="4"/>
        <v>474</v>
      </c>
      <c r="AE2" s="75">
        <f t="shared" si="4"/>
        <v>474</v>
      </c>
      <c r="AF2" s="75">
        <f t="shared" si="4"/>
        <v>474</v>
      </c>
      <c r="AG2" s="75">
        <f t="shared" si="4"/>
        <v>474</v>
      </c>
      <c r="AH2" s="75">
        <f t="shared" si="4"/>
        <v>474</v>
      </c>
      <c r="AI2" s="75">
        <f t="shared" si="4"/>
        <v>474</v>
      </c>
      <c r="AJ2" s="75">
        <f t="shared" si="4"/>
        <v>474</v>
      </c>
      <c r="AK2" s="75">
        <f t="shared" si="4"/>
        <v>474</v>
      </c>
      <c r="AL2" s="75">
        <f t="shared" si="4"/>
        <v>474</v>
      </c>
      <c r="AM2" s="75">
        <f t="shared" si="4"/>
        <v>474</v>
      </c>
      <c r="AN2" s="75">
        <f t="shared" si="4"/>
        <v>474</v>
      </c>
      <c r="AO2" s="75">
        <f t="shared" si="4"/>
        <v>474</v>
      </c>
      <c r="AP2" s="75">
        <f t="shared" si="4"/>
        <v>474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P3" si="6">COUNTIF(L4:L467, "apagado")</f>
        <v>34</v>
      </c>
      <c r="M3" s="12">
        <f t="shared" si="6"/>
        <v>0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0</v>
      </c>
      <c r="R3" s="12">
        <f t="shared" si="6"/>
        <v>0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 t="shared" si="6"/>
        <v>0</v>
      </c>
      <c r="Y3" s="12">
        <f t="shared" si="6"/>
        <v>0</v>
      </c>
      <c r="Z3" s="12">
        <f t="shared" si="6"/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  <c r="AP3" s="12">
        <f t="shared" si="6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1144</v>
      </c>
      <c r="D4" t="s">
        <v>9</v>
      </c>
      <c r="E4" s="33" t="s">
        <v>10</v>
      </c>
      <c r="F4" s="33" t="s">
        <v>11</v>
      </c>
      <c r="G4" s="33" t="s">
        <v>1337</v>
      </c>
      <c r="H4" s="33"/>
      <c r="I4" s="21" t="s">
        <v>2</v>
      </c>
      <c r="J4" s="21" t="s">
        <v>3</v>
      </c>
      <c r="K4" s="3" t="s">
        <v>4</v>
      </c>
      <c r="L4" s="13">
        <v>45139</v>
      </c>
      <c r="M4" s="13">
        <v>45140</v>
      </c>
      <c r="N4" s="13">
        <v>45141</v>
      </c>
      <c r="O4" s="13">
        <v>45142</v>
      </c>
      <c r="P4" s="13">
        <v>45143</v>
      </c>
      <c r="Q4" s="13">
        <v>45144</v>
      </c>
      <c r="R4" s="13">
        <v>45145</v>
      </c>
      <c r="S4" s="13">
        <v>45146</v>
      </c>
      <c r="T4" s="13">
        <v>45147</v>
      </c>
      <c r="U4" s="13">
        <v>45148</v>
      </c>
      <c r="V4" s="13">
        <v>45149</v>
      </c>
      <c r="W4" s="13">
        <v>45150</v>
      </c>
      <c r="X4" s="13">
        <v>45151</v>
      </c>
      <c r="Y4" s="13">
        <v>45152</v>
      </c>
      <c r="Z4" s="13">
        <v>45153</v>
      </c>
      <c r="AA4" s="13">
        <v>45154</v>
      </c>
      <c r="AB4" s="13">
        <v>45155</v>
      </c>
      <c r="AC4" s="13">
        <v>45156</v>
      </c>
      <c r="AD4" s="13">
        <v>45157</v>
      </c>
      <c r="AE4" s="13">
        <v>45158</v>
      </c>
      <c r="AF4" s="13">
        <v>45159</v>
      </c>
      <c r="AG4" s="13">
        <v>45160</v>
      </c>
      <c r="AH4" s="13">
        <v>45161</v>
      </c>
      <c r="AI4" s="13">
        <v>45162</v>
      </c>
      <c r="AJ4" s="13">
        <v>45163</v>
      </c>
      <c r="AK4" s="13">
        <v>45164</v>
      </c>
      <c r="AL4" s="13">
        <v>45165</v>
      </c>
      <c r="AM4" s="13">
        <v>45166</v>
      </c>
      <c r="AN4" s="13">
        <v>45167</v>
      </c>
      <c r="AO4" s="13">
        <v>45168</v>
      </c>
      <c r="AP4" s="13">
        <v>45169</v>
      </c>
    </row>
    <row r="5" spans="1:42" ht="15.75" thickBot="1" x14ac:dyDescent="0.3">
      <c r="A5" t="s">
        <v>26</v>
      </c>
      <c r="B5" t="s">
        <v>29</v>
      </c>
      <c r="C5" t="s">
        <v>1145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1145</v>
      </c>
      <c r="D6" t="s">
        <v>32</v>
      </c>
      <c r="E6" s="33" t="s">
        <v>19</v>
      </c>
      <c r="F6" s="33" t="s">
        <v>1139</v>
      </c>
      <c r="G6" s="33" t="s">
        <v>1340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996</v>
      </c>
      <c r="C7" t="s">
        <v>1145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997</v>
      </c>
      <c r="C8" t="s">
        <v>1145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1145</v>
      </c>
      <c r="D9" t="s">
        <v>36</v>
      </c>
      <c r="E9" s="33" t="s">
        <v>19</v>
      </c>
      <c r="F9" s="33" t="s">
        <v>1139</v>
      </c>
      <c r="G9" s="33" t="s">
        <v>1339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998</v>
      </c>
      <c r="C10" t="s">
        <v>1145</v>
      </c>
      <c r="D10" t="s">
        <v>27</v>
      </c>
      <c r="E10" s="33" t="s">
        <v>19</v>
      </c>
      <c r="F10" s="33" t="s">
        <v>1139</v>
      </c>
      <c r="G10" s="33" t="s">
        <v>1339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1145</v>
      </c>
      <c r="D11" t="s">
        <v>38</v>
      </c>
      <c r="E11" s="33" t="s">
        <v>15</v>
      </c>
      <c r="F11" s="33" t="s">
        <v>1139</v>
      </c>
      <c r="G11" s="33" t="s">
        <v>1340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999</v>
      </c>
      <c r="C12" t="s">
        <v>1145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1000</v>
      </c>
      <c r="C13" t="s">
        <v>1145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1001</v>
      </c>
      <c r="C14" t="s">
        <v>1145</v>
      </c>
      <c r="D14" t="s">
        <v>1002</v>
      </c>
      <c r="E14" s="33" t="s">
        <v>19</v>
      </c>
      <c r="F14" s="33" t="s">
        <v>20</v>
      </c>
      <c r="G14" s="33"/>
      <c r="H14" s="33" t="s">
        <v>1298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1003</v>
      </c>
      <c r="C15" t="s">
        <v>1146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27</v>
      </c>
      <c r="J15" s="34">
        <f t="shared" si="8"/>
        <v>1</v>
      </c>
      <c r="K15" s="35">
        <f t="shared" si="9"/>
        <v>0.9642857142857143</v>
      </c>
      <c r="L15" s="88" t="s">
        <v>1452</v>
      </c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1004</v>
      </c>
      <c r="C16" t="s">
        <v>1145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1357</v>
      </c>
      <c r="C17" t="s">
        <v>1145</v>
      </c>
      <c r="D17" t="s">
        <v>1358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1278</v>
      </c>
      <c r="B18" s="33" t="s">
        <v>1262</v>
      </c>
      <c r="C18" s="33" t="s">
        <v>1146</v>
      </c>
      <c r="D18" t="s">
        <v>1246</v>
      </c>
      <c r="E18" s="33" t="s">
        <v>73</v>
      </c>
      <c r="F18" s="33" t="s">
        <v>20</v>
      </c>
      <c r="G18" s="33"/>
      <c r="H18" s="33" t="s">
        <v>1249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1278</v>
      </c>
      <c r="B19" s="33" t="s">
        <v>1263</v>
      </c>
      <c r="C19" s="33" t="s">
        <v>1146</v>
      </c>
      <c r="D19" t="s">
        <v>1246</v>
      </c>
      <c r="E19" s="33" t="s">
        <v>73</v>
      </c>
      <c r="F19" s="33" t="s">
        <v>20</v>
      </c>
      <c r="G19" s="33"/>
      <c r="H19" s="33" t="s">
        <v>1250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1278</v>
      </c>
      <c r="B20" s="33" t="s">
        <v>1261</v>
      </c>
      <c r="C20" s="33" t="s">
        <v>1146</v>
      </c>
      <c r="D20" t="s">
        <v>1245</v>
      </c>
      <c r="E20" s="33" t="s">
        <v>73</v>
      </c>
      <c r="F20" s="33" t="s">
        <v>20</v>
      </c>
      <c r="G20" s="33"/>
      <c r="H20" s="33" t="s">
        <v>1248</v>
      </c>
      <c r="I20" s="34">
        <f t="shared" si="7"/>
        <v>28</v>
      </c>
      <c r="J20" s="34">
        <f t="shared" ref="J20:J23" si="13">COUNTIF(L20:AM20,"APAGADO")</f>
        <v>0</v>
      </c>
      <c r="K20" s="35">
        <f t="shared" ref="K20:K23" si="14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1278</v>
      </c>
      <c r="B21" s="33" t="s">
        <v>1260</v>
      </c>
      <c r="C21" s="33" t="s">
        <v>1146</v>
      </c>
      <c r="D21" t="s">
        <v>1245</v>
      </c>
      <c r="E21" s="33" t="s">
        <v>73</v>
      </c>
      <c r="F21" s="33" t="s">
        <v>20</v>
      </c>
      <c r="G21" s="33"/>
      <c r="H21" s="33" t="s">
        <v>1255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1278</v>
      </c>
      <c r="B22" s="33" t="s">
        <v>1264</v>
      </c>
      <c r="C22" s="33" t="s">
        <v>1146</v>
      </c>
      <c r="D22" t="s">
        <v>1247</v>
      </c>
      <c r="E22" s="33" t="s">
        <v>73</v>
      </c>
      <c r="F22" s="33" t="s">
        <v>20</v>
      </c>
      <c r="G22" s="33"/>
      <c r="H22" s="33" t="s">
        <v>1251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1278</v>
      </c>
      <c r="B23" s="33" t="s">
        <v>1265</v>
      </c>
      <c r="C23" s="33" t="s">
        <v>1146</v>
      </c>
      <c r="D23" t="s">
        <v>1247</v>
      </c>
      <c r="E23" s="33" t="s">
        <v>73</v>
      </c>
      <c r="F23" s="33" t="s">
        <v>20</v>
      </c>
      <c r="G23" s="33"/>
      <c r="H23" s="33" t="s">
        <v>1252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1145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1145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1145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1145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1005</v>
      </c>
      <c r="C28" t="s">
        <v>1145</v>
      </c>
      <c r="D28" t="s">
        <v>1165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1145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1145</v>
      </c>
      <c r="D30" t="s">
        <v>1161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1145</v>
      </c>
      <c r="D31" t="s">
        <v>1160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1145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1145</v>
      </c>
      <c r="D33" t="s">
        <v>1159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1145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1006</v>
      </c>
      <c r="C35" t="s">
        <v>1145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1007</v>
      </c>
      <c r="C36" t="s">
        <v>1145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1145</v>
      </c>
      <c r="D37" t="s">
        <v>1163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1145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1145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1145</v>
      </c>
      <c r="D40" t="s">
        <v>97</v>
      </c>
      <c r="E40" s="33" t="s">
        <v>19</v>
      </c>
      <c r="F40" s="33" t="s">
        <v>1139</v>
      </c>
      <c r="G40" s="33" t="s">
        <v>1341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1145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1145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1145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1145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1145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1145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1145</v>
      </c>
      <c r="D47" t="s">
        <v>1164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1145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1145</v>
      </c>
      <c r="D49" t="s">
        <v>1166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1145</v>
      </c>
      <c r="D50" t="s">
        <v>1167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1145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1145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1145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1145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1145</v>
      </c>
      <c r="D55" t="s">
        <v>1168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1145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1145</v>
      </c>
      <c r="D57" t="s">
        <v>1149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1145</v>
      </c>
      <c r="D58" t="s">
        <v>1150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1145</v>
      </c>
      <c r="D59" t="s">
        <v>1151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1008</v>
      </c>
      <c r="C60" t="s">
        <v>1145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1145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1145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1145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1145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1145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1145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1145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1145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1145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1145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1145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1145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1009</v>
      </c>
      <c r="C73" t="s">
        <v>1145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1010</v>
      </c>
      <c r="C74" t="s">
        <v>1145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1145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1011</v>
      </c>
      <c r="C76" t="s">
        <v>1145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1145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1145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1145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27</v>
      </c>
      <c r="J79" s="34">
        <f t="shared" si="16"/>
        <v>1</v>
      </c>
      <c r="K79" s="35">
        <f t="shared" si="17"/>
        <v>0.9642857142857143</v>
      </c>
      <c r="L79" s="88" t="s">
        <v>1452</v>
      </c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1145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1145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1016</v>
      </c>
      <c r="C82" t="s">
        <v>1145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1145</v>
      </c>
      <c r="D83" t="s">
        <v>61</v>
      </c>
      <c r="E83" s="33" t="s">
        <v>15</v>
      </c>
      <c r="F83" s="33" t="s">
        <v>1139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1145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1017</v>
      </c>
      <c r="C85" t="s">
        <v>1145</v>
      </c>
      <c r="D85" t="s">
        <v>1169</v>
      </c>
      <c r="E85" s="33" t="s">
        <v>15</v>
      </c>
      <c r="F85" s="33" t="s">
        <v>1139</v>
      </c>
      <c r="G85" s="33" t="s">
        <v>1342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1018</v>
      </c>
      <c r="C86" t="s">
        <v>1145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1145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1012</v>
      </c>
      <c r="C88" t="s">
        <v>1145</v>
      </c>
      <c r="D88" t="s">
        <v>157</v>
      </c>
      <c r="E88" s="33" t="s">
        <v>46</v>
      </c>
      <c r="F88" s="33" t="s">
        <v>28</v>
      </c>
      <c r="G88" s="33"/>
      <c r="H88" s="33" t="s">
        <v>1142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1145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1145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1145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1145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1145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1145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1145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1145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1145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1013</v>
      </c>
      <c r="C98" t="s">
        <v>1145</v>
      </c>
      <c r="D98" t="s">
        <v>1014</v>
      </c>
      <c r="E98" s="33" t="s">
        <v>19</v>
      </c>
      <c r="F98" s="33" t="s">
        <v>28</v>
      </c>
      <c r="G98" s="33"/>
      <c r="H98" s="33" t="s">
        <v>1299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1015</v>
      </c>
      <c r="C99" t="s">
        <v>1145</v>
      </c>
      <c r="D99" t="s">
        <v>1162</v>
      </c>
      <c r="E99" s="33" t="s">
        <v>73</v>
      </c>
      <c r="F99" s="33" t="s">
        <v>28</v>
      </c>
      <c r="G99" s="33"/>
      <c r="H99" s="33" t="s">
        <v>1300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1193</v>
      </c>
      <c r="C100" t="s">
        <v>1145</v>
      </c>
      <c r="D100" t="s">
        <v>1192</v>
      </c>
      <c r="E100" s="33" t="s">
        <v>73</v>
      </c>
      <c r="F100" s="33" t="s">
        <v>28</v>
      </c>
      <c r="G100" s="33"/>
      <c r="H100" s="33" t="s">
        <v>1194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1202</v>
      </c>
      <c r="C101" s="33" t="s">
        <v>1145</v>
      </c>
      <c r="D101" t="s">
        <v>122</v>
      </c>
      <c r="E101" s="33" t="s">
        <v>73</v>
      </c>
      <c r="F101" s="33" t="s">
        <v>28</v>
      </c>
      <c r="G101" s="33"/>
      <c r="H101" s="33" t="s">
        <v>1203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1195</v>
      </c>
      <c r="C102" s="33" t="s">
        <v>1145</v>
      </c>
      <c r="D102" t="s">
        <v>1197</v>
      </c>
      <c r="E102" s="33" t="s">
        <v>73</v>
      </c>
      <c r="F102" s="33" t="s">
        <v>28</v>
      </c>
      <c r="G102" s="33"/>
      <c r="H102" s="33" t="s">
        <v>1204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1196</v>
      </c>
      <c r="C103" s="33" t="s">
        <v>1145</v>
      </c>
      <c r="D103" t="s">
        <v>1197</v>
      </c>
      <c r="E103" s="33" t="s">
        <v>73</v>
      </c>
      <c r="F103" s="33" t="s">
        <v>28</v>
      </c>
      <c r="G103" s="33"/>
      <c r="H103" s="33" t="s">
        <v>1205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1266</v>
      </c>
      <c r="C104" s="33" t="s">
        <v>1145</v>
      </c>
      <c r="D104" t="s">
        <v>93</v>
      </c>
      <c r="E104" s="33" t="s">
        <v>73</v>
      </c>
      <c r="F104" s="33" t="s">
        <v>28</v>
      </c>
      <c r="G104" s="33"/>
      <c r="H104" s="33" t="s">
        <v>1267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1282</v>
      </c>
      <c r="C105" s="33" t="s">
        <v>1145</v>
      </c>
      <c r="D105" t="s">
        <v>1283</v>
      </c>
      <c r="E105" s="33" t="s">
        <v>19</v>
      </c>
      <c r="F105" s="33" t="s">
        <v>28</v>
      </c>
      <c r="G105" s="33"/>
      <c r="H105" s="33" t="s">
        <v>1284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1279</v>
      </c>
      <c r="C106" s="33" t="s">
        <v>1145</v>
      </c>
      <c r="D106" t="s">
        <v>1280</v>
      </c>
      <c r="E106" s="33" t="s">
        <v>19</v>
      </c>
      <c r="F106" s="33" t="s">
        <v>20</v>
      </c>
      <c r="G106" s="33"/>
      <c r="H106" s="33" t="s">
        <v>1281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1311</v>
      </c>
      <c r="C107" s="33" t="s">
        <v>1145</v>
      </c>
      <c r="D107" t="s">
        <v>1312</v>
      </c>
      <c r="E107" t="s">
        <v>73</v>
      </c>
      <c r="F107" t="s">
        <v>28</v>
      </c>
      <c r="G107"/>
      <c r="H107" s="33" t="s">
        <v>644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1313</v>
      </c>
      <c r="C108" s="33" t="s">
        <v>1145</v>
      </c>
      <c r="D108" t="s">
        <v>1314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1388</v>
      </c>
      <c r="C109" s="33" t="s">
        <v>1145</v>
      </c>
      <c r="D109" t="s">
        <v>88</v>
      </c>
      <c r="E109" s="33" t="s">
        <v>73</v>
      </c>
      <c r="F109" s="33" t="s">
        <v>28</v>
      </c>
      <c r="G109" s="33"/>
      <c r="H109" s="33" t="s">
        <v>1387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1145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1145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1145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1145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1146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1146</v>
      </c>
      <c r="D115" t="s">
        <v>183</v>
      </c>
      <c r="E115" s="33" t="s">
        <v>19</v>
      </c>
      <c r="F115" s="33" t="s">
        <v>20</v>
      </c>
      <c r="G115" s="33"/>
      <c r="H115" s="33" t="s">
        <v>713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1019</v>
      </c>
      <c r="C116" t="s">
        <v>1146</v>
      </c>
      <c r="D116" t="s">
        <v>184</v>
      </c>
      <c r="E116" s="33" t="s">
        <v>15</v>
      </c>
      <c r="F116" s="33" t="s">
        <v>20</v>
      </c>
      <c r="G116" s="33"/>
      <c r="H116" s="33" t="s">
        <v>714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1315</v>
      </c>
      <c r="C117" t="s">
        <v>1146</v>
      </c>
      <c r="D117" t="s">
        <v>1316</v>
      </c>
      <c r="E117" t="s">
        <v>19</v>
      </c>
      <c r="F117" t="s">
        <v>28</v>
      </c>
      <c r="G117"/>
      <c r="H117" s="33" t="s">
        <v>1326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1145</v>
      </c>
      <c r="D118" t="s">
        <v>186</v>
      </c>
      <c r="E118" s="33" t="s">
        <v>19</v>
      </c>
      <c r="F118" s="33" t="s">
        <v>20</v>
      </c>
      <c r="G118" s="33"/>
      <c r="H118" s="33" t="s">
        <v>715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1020</v>
      </c>
      <c r="C119" t="s">
        <v>1145</v>
      </c>
      <c r="D119" t="s">
        <v>188</v>
      </c>
      <c r="E119" s="33" t="s">
        <v>73</v>
      </c>
      <c r="F119" s="33" t="s">
        <v>1139</v>
      </c>
      <c r="G119" s="33" t="s">
        <v>1338</v>
      </c>
      <c r="H119" s="33" t="s">
        <v>716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1021</v>
      </c>
      <c r="C120" t="s">
        <v>1145</v>
      </c>
      <c r="D120" t="s">
        <v>188</v>
      </c>
      <c r="E120" s="33" t="s">
        <v>73</v>
      </c>
      <c r="F120" s="33" t="s">
        <v>1139</v>
      </c>
      <c r="G120" s="33" t="s">
        <v>1338</v>
      </c>
      <c r="H120" s="33" t="s">
        <v>717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1022</v>
      </c>
      <c r="C121" t="s">
        <v>1145</v>
      </c>
      <c r="D121" t="s">
        <v>1023</v>
      </c>
      <c r="E121" s="33" t="s">
        <v>73</v>
      </c>
      <c r="F121" s="33" t="s">
        <v>1139</v>
      </c>
      <c r="G121" s="33" t="s">
        <v>1338</v>
      </c>
      <c r="H121" s="33" t="s">
        <v>1301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1024</v>
      </c>
      <c r="C122" t="s">
        <v>1145</v>
      </c>
      <c r="D122" t="s">
        <v>1023</v>
      </c>
      <c r="E122" s="33" t="s">
        <v>73</v>
      </c>
      <c r="F122" s="33" t="s">
        <v>1139</v>
      </c>
      <c r="G122" s="33" t="s">
        <v>1338</v>
      </c>
      <c r="H122" s="33" t="s">
        <v>1302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1218</v>
      </c>
      <c r="C123" t="s">
        <v>1145</v>
      </c>
      <c r="D123" t="s">
        <v>1213</v>
      </c>
      <c r="E123" s="33" t="s">
        <v>73</v>
      </c>
      <c r="F123" s="33" t="s">
        <v>1139</v>
      </c>
      <c r="G123" s="33" t="s">
        <v>1338</v>
      </c>
      <c r="H123" s="33" t="s">
        <v>1226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1219</v>
      </c>
      <c r="C124" t="s">
        <v>1145</v>
      </c>
      <c r="D124" t="s">
        <v>1213</v>
      </c>
      <c r="E124" s="33" t="s">
        <v>73</v>
      </c>
      <c r="F124" s="33" t="s">
        <v>1139</v>
      </c>
      <c r="G124" s="33" t="s">
        <v>1338</v>
      </c>
      <c r="H124" s="33" t="s">
        <v>1227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1025</v>
      </c>
      <c r="C125" t="s">
        <v>1146</v>
      </c>
      <c r="D125" t="s">
        <v>190</v>
      </c>
      <c r="E125" s="33" t="s">
        <v>15</v>
      </c>
      <c r="F125" s="33" t="s">
        <v>28</v>
      </c>
      <c r="G125" s="33"/>
      <c r="H125" s="33" t="s">
        <v>718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1026</v>
      </c>
      <c r="C126" t="s">
        <v>1146</v>
      </c>
      <c r="D126" t="s">
        <v>191</v>
      </c>
      <c r="E126" s="33" t="s">
        <v>15</v>
      </c>
      <c r="F126" s="33" t="s">
        <v>28</v>
      </c>
      <c r="G126" s="33"/>
      <c r="H126" s="33" t="s">
        <v>719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1027</v>
      </c>
      <c r="C127" t="s">
        <v>1146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1028</v>
      </c>
      <c r="C128" t="s">
        <v>1146</v>
      </c>
      <c r="D128" t="s">
        <v>193</v>
      </c>
      <c r="E128" s="33" t="s">
        <v>15</v>
      </c>
      <c r="F128" s="33" t="s">
        <v>28</v>
      </c>
      <c r="G128" s="33"/>
      <c r="H128" s="33" t="s">
        <v>720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1146</v>
      </c>
      <c r="D129" t="s">
        <v>198</v>
      </c>
      <c r="E129" s="33" t="s">
        <v>19</v>
      </c>
      <c r="F129" s="33" t="s">
        <v>20</v>
      </c>
      <c r="G129" s="33"/>
      <c r="H129" s="33" t="s">
        <v>721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1146</v>
      </c>
      <c r="D130" t="s">
        <v>201</v>
      </c>
      <c r="E130" s="33" t="s">
        <v>19</v>
      </c>
      <c r="F130" s="33" t="s">
        <v>1139</v>
      </c>
      <c r="G130" s="33" t="s">
        <v>461</v>
      </c>
      <c r="H130" s="33" t="s">
        <v>722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1146</v>
      </c>
      <c r="D131" t="s">
        <v>204</v>
      </c>
      <c r="E131" s="33" t="s">
        <v>15</v>
      </c>
      <c r="F131" s="33" t="s">
        <v>1139</v>
      </c>
      <c r="G131" s="33" t="s">
        <v>461</v>
      </c>
      <c r="H131" s="33" t="s">
        <v>723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1146</v>
      </c>
      <c r="D132" t="s">
        <v>206</v>
      </c>
      <c r="E132" s="33" t="s">
        <v>19</v>
      </c>
      <c r="F132" s="33" t="s">
        <v>28</v>
      </c>
      <c r="G132" s="33"/>
      <c r="H132" s="33" t="s">
        <v>724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1146</v>
      </c>
      <c r="D133" t="s">
        <v>208</v>
      </c>
      <c r="E133" s="33" t="s">
        <v>19</v>
      </c>
      <c r="F133" s="33" t="s">
        <v>28</v>
      </c>
      <c r="G133" s="33"/>
      <c r="H133" s="33" t="s">
        <v>725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1146</v>
      </c>
      <c r="D134" t="s">
        <v>210</v>
      </c>
      <c r="E134" s="33" t="s">
        <v>19</v>
      </c>
      <c r="F134" s="33" t="s">
        <v>20</v>
      </c>
      <c r="G134" s="33"/>
      <c r="H134" s="33" t="s">
        <v>726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1030</v>
      </c>
      <c r="C135" t="s">
        <v>1146</v>
      </c>
      <c r="D135" t="s">
        <v>195</v>
      </c>
      <c r="E135" s="33" t="s">
        <v>15</v>
      </c>
      <c r="F135" s="33" t="s">
        <v>1139</v>
      </c>
      <c r="G135" s="33" t="s">
        <v>461</v>
      </c>
      <c r="H135" s="33" t="s">
        <v>727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1146</v>
      </c>
      <c r="D136" t="s">
        <v>1029</v>
      </c>
      <c r="E136" s="33" t="s">
        <v>46</v>
      </c>
      <c r="F136" s="33" t="s">
        <v>20</v>
      </c>
      <c r="G136" s="33"/>
      <c r="H136" s="33" t="s">
        <v>728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1146</v>
      </c>
      <c r="D137" t="s">
        <v>212</v>
      </c>
      <c r="E137" s="33" t="s">
        <v>73</v>
      </c>
      <c r="F137" s="33" t="s">
        <v>28</v>
      </c>
      <c r="G137" s="33"/>
      <c r="H137" s="33" t="s">
        <v>729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1146</v>
      </c>
      <c r="D138" t="s">
        <v>212</v>
      </c>
      <c r="E138" s="33" t="s">
        <v>73</v>
      </c>
      <c r="F138" s="33" t="s">
        <v>28</v>
      </c>
      <c r="G138" s="33"/>
      <c r="H138" s="33" t="s">
        <v>730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1146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1146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1254</v>
      </c>
      <c r="C141" s="33" t="s">
        <v>1146</v>
      </c>
      <c r="D141" t="s">
        <v>1237</v>
      </c>
      <c r="E141" s="33" t="s">
        <v>1198</v>
      </c>
      <c r="F141" s="33" t="s">
        <v>28</v>
      </c>
      <c r="G141" s="33"/>
      <c r="H141" s="33" t="s">
        <v>1238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1146</v>
      </c>
      <c r="D142" t="s">
        <v>1237</v>
      </c>
      <c r="E142" s="33" t="s">
        <v>1198</v>
      </c>
      <c r="F142" s="33" t="s">
        <v>28</v>
      </c>
      <c r="G142" s="33"/>
      <c r="H142" s="33" t="s">
        <v>1239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1256</v>
      </c>
      <c r="C143" s="33" t="s">
        <v>1146</v>
      </c>
      <c r="D143" t="s">
        <v>1234</v>
      </c>
      <c r="E143" s="33" t="s">
        <v>73</v>
      </c>
      <c r="F143" s="33" t="s">
        <v>28</v>
      </c>
      <c r="G143" s="33"/>
      <c r="H143" s="33" t="s">
        <v>1235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1257</v>
      </c>
      <c r="C144" s="33" t="s">
        <v>1146</v>
      </c>
      <c r="D144" t="s">
        <v>1234</v>
      </c>
      <c r="E144" s="33" t="s">
        <v>73</v>
      </c>
      <c r="F144" s="33" t="s">
        <v>28</v>
      </c>
      <c r="G144" s="33"/>
      <c r="H144" s="33" t="s">
        <v>1236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1031</v>
      </c>
      <c r="C145" t="s">
        <v>1146</v>
      </c>
      <c r="D145" t="s">
        <v>218</v>
      </c>
      <c r="E145" s="33" t="s">
        <v>15</v>
      </c>
      <c r="F145" s="33" t="s">
        <v>28</v>
      </c>
      <c r="G145" s="33"/>
      <c r="H145" s="33" t="s">
        <v>732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1032</v>
      </c>
      <c r="C146" t="s">
        <v>1146</v>
      </c>
      <c r="D146" t="s">
        <v>219</v>
      </c>
      <c r="E146" s="33" t="s">
        <v>15</v>
      </c>
      <c r="F146" s="33" t="s">
        <v>28</v>
      </c>
      <c r="G146" s="33"/>
      <c r="H146" s="33" t="s">
        <v>733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1033</v>
      </c>
      <c r="C147" t="s">
        <v>1146</v>
      </c>
      <c r="D147" t="s">
        <v>221</v>
      </c>
      <c r="E147" s="33"/>
      <c r="F147" s="33" t="s">
        <v>28</v>
      </c>
      <c r="G147" s="33"/>
      <c r="H147" s="33" t="s">
        <v>734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1145</v>
      </c>
      <c r="D148" t="s">
        <v>234</v>
      </c>
      <c r="E148" s="33" t="s">
        <v>15</v>
      </c>
      <c r="F148" s="33" t="s">
        <v>20</v>
      </c>
      <c r="G148" s="33"/>
      <c r="H148" s="33" t="s">
        <v>735</v>
      </c>
      <c r="I148" s="34">
        <f t="shared" si="22"/>
        <v>27</v>
      </c>
      <c r="J148" s="34">
        <f t="shared" ref="J148:J252" si="23">COUNTIF(L148:AM148,"APAGADO")</f>
        <v>1</v>
      </c>
      <c r="K148" s="35">
        <f t="shared" ref="K148:K252" si="24">(I148)/(J148+I148)</f>
        <v>0.9642857142857143</v>
      </c>
      <c r="L148" s="88" t="s">
        <v>1452</v>
      </c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1145</v>
      </c>
      <c r="D149" t="s">
        <v>236</v>
      </c>
      <c r="E149" s="33" t="s">
        <v>19</v>
      </c>
      <c r="F149" s="33" t="s">
        <v>20</v>
      </c>
      <c r="G149" s="33"/>
      <c r="H149" s="33" t="s">
        <v>736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1145</v>
      </c>
      <c r="D150" t="s">
        <v>238</v>
      </c>
      <c r="E150" s="33" t="s">
        <v>19</v>
      </c>
      <c r="F150" s="33" t="s">
        <v>20</v>
      </c>
      <c r="G150" s="33"/>
      <c r="H150" s="33" t="s">
        <v>737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1145</v>
      </c>
      <c r="D151" t="s">
        <v>240</v>
      </c>
      <c r="E151" s="33" t="s">
        <v>19</v>
      </c>
      <c r="F151" s="33" t="s">
        <v>20</v>
      </c>
      <c r="G151" s="33"/>
      <c r="H151" s="33" t="s">
        <v>738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1145</v>
      </c>
      <c r="D152" t="s">
        <v>242</v>
      </c>
      <c r="E152" s="33" t="s">
        <v>19</v>
      </c>
      <c r="F152" s="33" t="s">
        <v>20</v>
      </c>
      <c r="G152" s="33"/>
      <c r="H152" s="33" t="s">
        <v>739</v>
      </c>
      <c r="I152" s="34">
        <f t="shared" si="22"/>
        <v>27</v>
      </c>
      <c r="J152" s="34">
        <f t="shared" si="23"/>
        <v>1</v>
      </c>
      <c r="K152" s="35">
        <f t="shared" si="24"/>
        <v>0.9642857142857143</v>
      </c>
      <c r="L152" s="88" t="s">
        <v>1452</v>
      </c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1145</v>
      </c>
      <c r="D153" t="s">
        <v>244</v>
      </c>
      <c r="E153" s="33" t="s">
        <v>15</v>
      </c>
      <c r="F153" s="33" t="s">
        <v>20</v>
      </c>
      <c r="G153" s="33"/>
      <c r="H153" s="33" t="s">
        <v>740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1145</v>
      </c>
      <c r="D154" t="s">
        <v>224</v>
      </c>
      <c r="E154" s="33" t="s">
        <v>15</v>
      </c>
      <c r="F154" s="33" t="s">
        <v>20</v>
      </c>
      <c r="G154" s="33"/>
      <c r="H154" s="33" t="s">
        <v>741</v>
      </c>
      <c r="I154" s="34">
        <f t="shared" si="22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1038</v>
      </c>
      <c r="C155" t="s">
        <v>1145</v>
      </c>
      <c r="D155" t="s">
        <v>225</v>
      </c>
      <c r="E155" s="33" t="s">
        <v>15</v>
      </c>
      <c r="F155" s="33" t="s">
        <v>20</v>
      </c>
      <c r="G155" s="33"/>
      <c r="H155" s="33" t="s">
        <v>742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1039</v>
      </c>
      <c r="C156" t="s">
        <v>1145</v>
      </c>
      <c r="D156" t="s">
        <v>226</v>
      </c>
      <c r="E156" s="33" t="s">
        <v>15</v>
      </c>
      <c r="F156" s="33" t="s">
        <v>20</v>
      </c>
      <c r="G156" s="33"/>
      <c r="H156" s="33" t="s">
        <v>1297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1145</v>
      </c>
      <c r="D157" t="s">
        <v>228</v>
      </c>
      <c r="E157" s="33" t="s">
        <v>15</v>
      </c>
      <c r="F157" s="33" t="s">
        <v>20</v>
      </c>
      <c r="G157" s="33"/>
      <c r="H157" s="33" t="s">
        <v>743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1145</v>
      </c>
      <c r="D158" t="s">
        <v>246</v>
      </c>
      <c r="E158" s="33" t="s">
        <v>15</v>
      </c>
      <c r="F158" s="33" t="s">
        <v>28</v>
      </c>
      <c r="G158" s="33"/>
      <c r="H158" s="33" t="s">
        <v>744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1145</v>
      </c>
      <c r="D159" t="s">
        <v>230</v>
      </c>
      <c r="E159" s="33" t="s">
        <v>73</v>
      </c>
      <c r="F159" s="33" t="s">
        <v>1139</v>
      </c>
      <c r="G159" s="33" t="s">
        <v>1338</v>
      </c>
      <c r="H159" s="33" t="s">
        <v>745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1145</v>
      </c>
      <c r="D160" t="s">
        <v>230</v>
      </c>
      <c r="E160" s="33" t="s">
        <v>73</v>
      </c>
      <c r="F160" s="33" t="s">
        <v>1139</v>
      </c>
      <c r="G160" s="33" t="s">
        <v>1338</v>
      </c>
      <c r="H160" s="33" t="s">
        <v>746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1034</v>
      </c>
      <c r="C161" t="s">
        <v>1145</v>
      </c>
      <c r="D161" t="s">
        <v>247</v>
      </c>
      <c r="E161" s="33" t="s">
        <v>73</v>
      </c>
      <c r="F161" s="33" t="s">
        <v>1139</v>
      </c>
      <c r="G161" s="33" t="s">
        <v>1338</v>
      </c>
      <c r="H161" s="33" t="s">
        <v>747</v>
      </c>
      <c r="I161" s="34">
        <f t="shared" si="22"/>
        <v>27</v>
      </c>
      <c r="J161" s="34">
        <f t="shared" si="25"/>
        <v>1</v>
      </c>
      <c r="K161" s="35">
        <f t="shared" si="26"/>
        <v>0.9642857142857143</v>
      </c>
      <c r="L161" s="88" t="s">
        <v>1452</v>
      </c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1035</v>
      </c>
      <c r="C162" t="s">
        <v>1145</v>
      </c>
      <c r="D162" t="s">
        <v>247</v>
      </c>
      <c r="E162" s="33" t="s">
        <v>73</v>
      </c>
      <c r="F162" s="33" t="s">
        <v>1139</v>
      </c>
      <c r="G162" s="33" t="s">
        <v>1338</v>
      </c>
      <c r="H162" s="33" t="s">
        <v>748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1036</v>
      </c>
      <c r="C163" t="s">
        <v>1145</v>
      </c>
      <c r="D163" t="s">
        <v>248</v>
      </c>
      <c r="E163" s="33" t="s">
        <v>73</v>
      </c>
      <c r="F163" s="33" t="s">
        <v>1139</v>
      </c>
      <c r="G163" s="33" t="s">
        <v>1338</v>
      </c>
      <c r="H163" s="33" t="s">
        <v>749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1037</v>
      </c>
      <c r="C164" t="s">
        <v>1145</v>
      </c>
      <c r="D164" t="s">
        <v>248</v>
      </c>
      <c r="E164" s="33" t="s">
        <v>73</v>
      </c>
      <c r="F164" s="33" t="s">
        <v>1139</v>
      </c>
      <c r="G164" s="33" t="s">
        <v>1338</v>
      </c>
      <c r="H164" s="33" t="s">
        <v>750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1318</v>
      </c>
      <c r="C165" t="s">
        <v>1145</v>
      </c>
      <c r="D165" t="s">
        <v>1317</v>
      </c>
      <c r="E165" t="s">
        <v>19</v>
      </c>
      <c r="F165" t="s">
        <v>28</v>
      </c>
      <c r="G165"/>
      <c r="H165" s="33" t="s">
        <v>1327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1145</v>
      </c>
      <c r="D166" t="s">
        <v>250</v>
      </c>
      <c r="E166" s="33" t="s">
        <v>15</v>
      </c>
      <c r="F166" s="33" t="s">
        <v>1139</v>
      </c>
      <c r="G166" s="33" t="s">
        <v>45</v>
      </c>
      <c r="H166" s="33" t="s">
        <v>751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1145</v>
      </c>
      <c r="D167" t="s">
        <v>252</v>
      </c>
      <c r="E167" s="33" t="s">
        <v>15</v>
      </c>
      <c r="F167" s="33" t="s">
        <v>1139</v>
      </c>
      <c r="G167" s="33" t="s">
        <v>45</v>
      </c>
      <c r="H167" s="33" t="s">
        <v>752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1145</v>
      </c>
      <c r="D168" t="s">
        <v>254</v>
      </c>
      <c r="E168" s="33" t="s">
        <v>15</v>
      </c>
      <c r="F168" s="33" t="s">
        <v>1139</v>
      </c>
      <c r="G168" s="33" t="s">
        <v>45</v>
      </c>
      <c r="H168" s="33" t="s">
        <v>753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1268</v>
      </c>
      <c r="C169" t="s">
        <v>1146</v>
      </c>
      <c r="D169" t="s">
        <v>1269</v>
      </c>
      <c r="E169" s="33" t="s">
        <v>73</v>
      </c>
      <c r="F169" s="33" t="s">
        <v>16</v>
      </c>
      <c r="G169" s="33"/>
      <c r="H169" s="33" t="s">
        <v>1359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1270</v>
      </c>
      <c r="C170" t="s">
        <v>1146</v>
      </c>
      <c r="D170" t="s">
        <v>1271</v>
      </c>
      <c r="E170" s="33" t="s">
        <v>73</v>
      </c>
      <c r="F170" s="33" t="s">
        <v>20</v>
      </c>
      <c r="G170" s="33"/>
      <c r="H170" s="33" t="s">
        <v>1360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1040</v>
      </c>
      <c r="C171" t="s">
        <v>1145</v>
      </c>
      <c r="D171" t="s">
        <v>1170</v>
      </c>
      <c r="E171" s="33" t="s">
        <v>19</v>
      </c>
      <c r="F171" s="33" t="s">
        <v>20</v>
      </c>
      <c r="G171" s="33"/>
      <c r="H171" s="33" t="s">
        <v>754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1145</v>
      </c>
      <c r="D172" t="s">
        <v>256</v>
      </c>
      <c r="E172" s="33" t="s">
        <v>19</v>
      </c>
      <c r="F172" s="33" t="s">
        <v>20</v>
      </c>
      <c r="G172" s="33"/>
      <c r="H172" s="33" t="s">
        <v>755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1145</v>
      </c>
      <c r="D173" t="s">
        <v>259</v>
      </c>
      <c r="E173" s="33" t="s">
        <v>73</v>
      </c>
      <c r="F173" s="33" t="s">
        <v>28</v>
      </c>
      <c r="G173" s="33"/>
      <c r="H173" s="33" t="s">
        <v>756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1145</v>
      </c>
      <c r="D174" t="s">
        <v>259</v>
      </c>
      <c r="E174" s="33" t="s">
        <v>46</v>
      </c>
      <c r="F174" s="33" t="s">
        <v>28</v>
      </c>
      <c r="G174" s="33"/>
      <c r="H174" s="33" t="s">
        <v>731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1041</v>
      </c>
      <c r="C175" t="s">
        <v>1146</v>
      </c>
      <c r="D175" t="s">
        <v>262</v>
      </c>
      <c r="E175" s="33" t="s">
        <v>15</v>
      </c>
      <c r="F175" s="33" t="s">
        <v>28</v>
      </c>
      <c r="G175" s="33"/>
      <c r="H175" s="33" t="s">
        <v>757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1146</v>
      </c>
      <c r="D176" t="s">
        <v>264</v>
      </c>
      <c r="E176" s="33" t="s">
        <v>73</v>
      </c>
      <c r="F176" s="33" t="s">
        <v>28</v>
      </c>
      <c r="G176" s="33"/>
      <c r="H176" s="33" t="s">
        <v>758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1146</v>
      </c>
      <c r="D177" t="s">
        <v>264</v>
      </c>
      <c r="E177" s="33" t="s">
        <v>73</v>
      </c>
      <c r="F177" s="33" t="s">
        <v>28</v>
      </c>
      <c r="G177" s="33"/>
      <c r="H177" s="33" t="s">
        <v>759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1042</v>
      </c>
      <c r="C178" t="s">
        <v>1145</v>
      </c>
      <c r="D178" t="s">
        <v>275</v>
      </c>
      <c r="E178" s="33" t="s">
        <v>73</v>
      </c>
      <c r="F178" s="33" t="s">
        <v>28</v>
      </c>
      <c r="G178" s="33"/>
      <c r="H178" s="33" t="s">
        <v>764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1043</v>
      </c>
      <c r="C179" t="s">
        <v>1145</v>
      </c>
      <c r="D179" t="s">
        <v>1171</v>
      </c>
      <c r="E179" s="33" t="s">
        <v>19</v>
      </c>
      <c r="F179" s="33" t="s">
        <v>28</v>
      </c>
      <c r="G179" s="33"/>
      <c r="H179" s="33" t="s">
        <v>768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1044</v>
      </c>
      <c r="C180" t="s">
        <v>1145</v>
      </c>
      <c r="D180" t="s">
        <v>282</v>
      </c>
      <c r="E180" s="33" t="s">
        <v>19</v>
      </c>
      <c r="F180" s="33" t="s">
        <v>28</v>
      </c>
      <c r="G180" s="33"/>
      <c r="H180" s="33" t="s">
        <v>769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1045</v>
      </c>
      <c r="C181" t="s">
        <v>1145</v>
      </c>
      <c r="D181" t="s">
        <v>285</v>
      </c>
      <c r="E181" s="33" t="s">
        <v>73</v>
      </c>
      <c r="F181" s="33" t="s">
        <v>28</v>
      </c>
      <c r="G181" s="33"/>
      <c r="H181" s="33" t="s">
        <v>771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1046</v>
      </c>
      <c r="C182" t="s">
        <v>1145</v>
      </c>
      <c r="D182" t="s">
        <v>285</v>
      </c>
      <c r="E182" s="33" t="s">
        <v>73</v>
      </c>
      <c r="F182" s="33" t="s">
        <v>28</v>
      </c>
      <c r="G182" s="33"/>
      <c r="H182" s="33" t="s">
        <v>772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1047</v>
      </c>
      <c r="C183" t="s">
        <v>1145</v>
      </c>
      <c r="D183" t="s">
        <v>266</v>
      </c>
      <c r="E183" s="33" t="s">
        <v>46</v>
      </c>
      <c r="F183" s="33" t="s">
        <v>28</v>
      </c>
      <c r="G183" s="33"/>
      <c r="H183" s="33" t="s">
        <v>760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1145</v>
      </c>
      <c r="D184" t="s">
        <v>269</v>
      </c>
      <c r="E184" s="33" t="s">
        <v>19</v>
      </c>
      <c r="F184" s="33" t="s">
        <v>28</v>
      </c>
      <c r="G184" s="33"/>
      <c r="H184" s="33" t="s">
        <v>761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1145</v>
      </c>
      <c r="D185" t="s">
        <v>272</v>
      </c>
      <c r="E185" s="33" t="s">
        <v>73</v>
      </c>
      <c r="F185" s="33" t="s">
        <v>28</v>
      </c>
      <c r="G185" s="33"/>
      <c r="H185" s="33" t="s">
        <v>762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1145</v>
      </c>
      <c r="D186" t="s">
        <v>274</v>
      </c>
      <c r="E186" s="33" t="s">
        <v>46</v>
      </c>
      <c r="F186" s="33" t="s">
        <v>28</v>
      </c>
      <c r="G186" s="33"/>
      <c r="H186" s="33" t="s">
        <v>763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1145</v>
      </c>
      <c r="D187" t="s">
        <v>277</v>
      </c>
      <c r="E187" s="33" t="s">
        <v>19</v>
      </c>
      <c r="F187" s="33" t="s">
        <v>28</v>
      </c>
      <c r="G187" s="33"/>
      <c r="H187" s="33" t="s">
        <v>765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1145</v>
      </c>
      <c r="D188" t="s">
        <v>279</v>
      </c>
      <c r="E188" s="33" t="s">
        <v>19</v>
      </c>
      <c r="F188" s="33" t="s">
        <v>28</v>
      </c>
      <c r="G188" s="33"/>
      <c r="H188" s="33" t="s">
        <v>766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1145</v>
      </c>
      <c r="D189" t="s">
        <v>281</v>
      </c>
      <c r="E189" s="33" t="s">
        <v>19</v>
      </c>
      <c r="F189" s="33" t="s">
        <v>28</v>
      </c>
      <c r="G189" s="33"/>
      <c r="H189" s="33" t="s">
        <v>767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1145</v>
      </c>
      <c r="D190" t="s">
        <v>284</v>
      </c>
      <c r="E190" s="19"/>
      <c r="F190" s="33" t="s">
        <v>28</v>
      </c>
      <c r="G190" s="33"/>
      <c r="H190" s="33" t="s">
        <v>770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1145</v>
      </c>
      <c r="D191" t="s">
        <v>287</v>
      </c>
      <c r="E191" s="33" t="s">
        <v>15</v>
      </c>
      <c r="F191" s="33" t="s">
        <v>28</v>
      </c>
      <c r="G191" s="33"/>
      <c r="H191" s="33" t="s">
        <v>773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1296</v>
      </c>
      <c r="C192" s="33" t="s">
        <v>1145</v>
      </c>
      <c r="D192" t="s">
        <v>1290</v>
      </c>
      <c r="E192" s="33" t="s">
        <v>15</v>
      </c>
      <c r="F192" s="33" t="s">
        <v>28</v>
      </c>
      <c r="G192" s="33"/>
      <c r="H192" s="33" t="s">
        <v>1291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1048</v>
      </c>
      <c r="C193" t="s">
        <v>1145</v>
      </c>
      <c r="D193" t="s">
        <v>1172</v>
      </c>
      <c r="E193" s="33" t="s">
        <v>19</v>
      </c>
      <c r="F193" s="33" t="s">
        <v>20</v>
      </c>
      <c r="G193" s="33"/>
      <c r="H193" s="33" t="s">
        <v>774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1146</v>
      </c>
      <c r="D194" t="s">
        <v>289</v>
      </c>
      <c r="E194" s="33" t="s">
        <v>15</v>
      </c>
      <c r="F194" s="33" t="s">
        <v>28</v>
      </c>
      <c r="G194" s="33"/>
      <c r="H194" s="33" t="s">
        <v>1148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8" t="s">
        <v>1452</v>
      </c>
      <c r="M194" s="88"/>
      <c r="N194" s="88"/>
      <c r="O194" s="88"/>
      <c r="P194" s="88"/>
      <c r="Q194" s="88"/>
      <c r="R194" s="89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1146</v>
      </c>
      <c r="D195" t="s">
        <v>292</v>
      </c>
      <c r="E195" s="33" t="s">
        <v>15</v>
      </c>
      <c r="F195" s="33" t="s">
        <v>28</v>
      </c>
      <c r="G195" s="33"/>
      <c r="H195" s="33" t="s">
        <v>775</v>
      </c>
      <c r="I195" s="34">
        <f t="shared" si="22"/>
        <v>27</v>
      </c>
      <c r="J195" s="34">
        <f t="shared" si="23"/>
        <v>1</v>
      </c>
      <c r="K195" s="35">
        <f t="shared" si="24"/>
        <v>0.9642857142857143</v>
      </c>
      <c r="L195" s="88" t="s">
        <v>1452</v>
      </c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1146</v>
      </c>
      <c r="D196" t="s">
        <v>14</v>
      </c>
      <c r="E196" s="33" t="s">
        <v>15</v>
      </c>
      <c r="F196" s="33" t="s">
        <v>28</v>
      </c>
      <c r="G196" s="33"/>
      <c r="H196" s="33" t="s">
        <v>776</v>
      </c>
      <c r="I196" s="34">
        <f t="shared" si="22"/>
        <v>27</v>
      </c>
      <c r="J196" s="34">
        <f t="shared" si="23"/>
        <v>1</v>
      </c>
      <c r="K196" s="35">
        <f t="shared" si="24"/>
        <v>0.9642857142857143</v>
      </c>
      <c r="L196" s="88" t="s">
        <v>1452</v>
      </c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1049</v>
      </c>
      <c r="C197" t="s">
        <v>1146</v>
      </c>
      <c r="D197" t="s">
        <v>1050</v>
      </c>
      <c r="E197" s="33" t="s">
        <v>73</v>
      </c>
      <c r="F197" s="33" t="s">
        <v>28</v>
      </c>
      <c r="G197" s="33"/>
      <c r="H197" s="33" t="s">
        <v>1303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1051</v>
      </c>
      <c r="B198" t="s">
        <v>1052</v>
      </c>
      <c r="C198" t="s">
        <v>1146</v>
      </c>
      <c r="D198" t="s">
        <v>1050</v>
      </c>
      <c r="E198" s="33" t="s">
        <v>73</v>
      </c>
      <c r="F198" s="33" t="s">
        <v>28</v>
      </c>
      <c r="G198" s="33"/>
      <c r="H198" s="33" t="s">
        <v>1304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1146</v>
      </c>
      <c r="D199" t="s">
        <v>1173</v>
      </c>
      <c r="E199" s="33" t="s">
        <v>19</v>
      </c>
      <c r="F199" s="33" t="s">
        <v>20</v>
      </c>
      <c r="G199" s="33"/>
      <c r="H199" s="33" t="s">
        <v>777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1146</v>
      </c>
      <c r="D200" t="s">
        <v>22</v>
      </c>
      <c r="E200" s="33" t="s">
        <v>19</v>
      </c>
      <c r="F200" s="33" t="s">
        <v>20</v>
      </c>
      <c r="G200" s="33"/>
      <c r="H200" s="33" t="s">
        <v>726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1146</v>
      </c>
      <c r="D201" t="s">
        <v>615</v>
      </c>
      <c r="E201" s="33" t="s">
        <v>15</v>
      </c>
      <c r="F201" s="33" t="s">
        <v>1139</v>
      </c>
      <c r="G201" s="33" t="s">
        <v>1343</v>
      </c>
      <c r="H201" s="33" t="s">
        <v>778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1146</v>
      </c>
      <c r="D202" t="s">
        <v>25</v>
      </c>
      <c r="E202" s="33" t="s">
        <v>15</v>
      </c>
      <c r="F202" s="33" t="s">
        <v>20</v>
      </c>
      <c r="G202" s="33"/>
      <c r="H202" s="33" t="s">
        <v>779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1319</v>
      </c>
      <c r="C203" t="s">
        <v>1145</v>
      </c>
      <c r="D203" t="s">
        <v>1320</v>
      </c>
      <c r="E203" t="s">
        <v>19</v>
      </c>
      <c r="F203" t="s">
        <v>28</v>
      </c>
      <c r="G203"/>
      <c r="H203" s="33" t="s">
        <v>1361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1053</v>
      </c>
      <c r="C204" t="s">
        <v>1145</v>
      </c>
      <c r="D204" t="s">
        <v>294</v>
      </c>
      <c r="E204" s="33" t="s">
        <v>73</v>
      </c>
      <c r="F204" s="33" t="s">
        <v>28</v>
      </c>
      <c r="G204" s="33"/>
      <c r="H204" s="33" t="s">
        <v>780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1145</v>
      </c>
      <c r="D205" t="s">
        <v>296</v>
      </c>
      <c r="E205" s="33" t="s">
        <v>73</v>
      </c>
      <c r="F205" s="33" t="s">
        <v>28</v>
      </c>
      <c r="G205" s="33"/>
      <c r="H205" s="33" t="s">
        <v>1143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1054</v>
      </c>
      <c r="C206" t="s">
        <v>1145</v>
      </c>
      <c r="D206" t="s">
        <v>298</v>
      </c>
      <c r="E206" s="33" t="s">
        <v>19</v>
      </c>
      <c r="F206" s="33" t="s">
        <v>28</v>
      </c>
      <c r="G206" s="33"/>
      <c r="H206" s="33" t="s">
        <v>781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1145</v>
      </c>
      <c r="D207" t="s">
        <v>300</v>
      </c>
      <c r="E207" s="33" t="s">
        <v>19</v>
      </c>
      <c r="F207" s="33" t="s">
        <v>28</v>
      </c>
      <c r="G207" s="33"/>
      <c r="H207" s="33" t="s">
        <v>782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1055</v>
      </c>
      <c r="C208" t="s">
        <v>1145</v>
      </c>
      <c r="D208" t="s">
        <v>301</v>
      </c>
      <c r="E208" s="33" t="s">
        <v>19</v>
      </c>
      <c r="F208" s="33" t="s">
        <v>28</v>
      </c>
      <c r="G208" s="33"/>
      <c r="H208" s="33" t="s">
        <v>783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1145</v>
      </c>
      <c r="D209" t="s">
        <v>303</v>
      </c>
      <c r="E209" s="33" t="s">
        <v>15</v>
      </c>
      <c r="F209" s="33" t="s">
        <v>20</v>
      </c>
      <c r="G209" s="33"/>
      <c r="H209" s="33" t="s">
        <v>784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1334</v>
      </c>
      <c r="C210" t="s">
        <v>1145</v>
      </c>
      <c r="D210" t="s">
        <v>1335</v>
      </c>
      <c r="E210" s="33" t="s">
        <v>19</v>
      </c>
      <c r="F210" s="33" t="s">
        <v>1139</v>
      </c>
      <c r="G210" s="33"/>
      <c r="H210" s="33" t="s">
        <v>1336</v>
      </c>
      <c r="I210" s="34">
        <f t="shared" ref="I210" si="30">COUNTIF(L210:AM210,"")</f>
        <v>28</v>
      </c>
      <c r="J210" s="34">
        <f t="shared" ref="J210" si="31">COUNTIF(L210:AM210,"APAGADO")</f>
        <v>0</v>
      </c>
      <c r="K210" s="35">
        <f t="shared" ref="K210" si="32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1373</v>
      </c>
      <c r="C211" t="s">
        <v>1145</v>
      </c>
      <c r="D211" t="s">
        <v>1374</v>
      </c>
      <c r="E211" s="33" t="s">
        <v>19</v>
      </c>
      <c r="F211" s="33" t="s">
        <v>1139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1145</v>
      </c>
      <c r="D212" t="s">
        <v>306</v>
      </c>
      <c r="E212" s="33" t="s">
        <v>73</v>
      </c>
      <c r="F212" s="33" t="s">
        <v>28</v>
      </c>
      <c r="G212" s="33"/>
      <c r="H212" s="33" t="s">
        <v>785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1145</v>
      </c>
      <c r="D213" t="s">
        <v>308</v>
      </c>
      <c r="E213" s="33" t="s">
        <v>19</v>
      </c>
      <c r="F213" s="33" t="s">
        <v>20</v>
      </c>
      <c r="G213" s="33"/>
      <c r="H213" s="33" t="s">
        <v>786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1145</v>
      </c>
      <c r="D214" t="s">
        <v>310</v>
      </c>
      <c r="E214" s="33" t="s">
        <v>19</v>
      </c>
      <c r="F214" s="33" t="s">
        <v>20</v>
      </c>
      <c r="G214" s="33"/>
      <c r="H214" s="33" t="s">
        <v>787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1145</v>
      </c>
      <c r="D215" t="s">
        <v>312</v>
      </c>
      <c r="E215" s="33" t="s">
        <v>19</v>
      </c>
      <c r="F215" s="33" t="s">
        <v>20</v>
      </c>
      <c r="G215" s="33"/>
      <c r="H215" s="33" t="s">
        <v>788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1056</v>
      </c>
      <c r="C216" t="s">
        <v>1145</v>
      </c>
      <c r="D216" t="s">
        <v>316</v>
      </c>
      <c r="E216" s="33" t="s">
        <v>19</v>
      </c>
      <c r="F216" s="33" t="s">
        <v>28</v>
      </c>
      <c r="G216" s="33"/>
      <c r="H216" s="33" t="s">
        <v>789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1145</v>
      </c>
      <c r="D217" t="s">
        <v>318</v>
      </c>
      <c r="E217" s="33" t="s">
        <v>19</v>
      </c>
      <c r="F217" s="33" t="s">
        <v>20</v>
      </c>
      <c r="G217" s="33"/>
      <c r="H217" s="33" t="s">
        <v>790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1145</v>
      </c>
      <c r="D218" t="s">
        <v>320</v>
      </c>
      <c r="E218" s="33" t="s">
        <v>19</v>
      </c>
      <c r="F218" s="33" t="s">
        <v>1139</v>
      </c>
      <c r="G218" s="33" t="s">
        <v>1344</v>
      </c>
      <c r="H218" s="33" t="s">
        <v>791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1145</v>
      </c>
      <c r="D219" t="s">
        <v>322</v>
      </c>
      <c r="E219" s="33" t="s">
        <v>19</v>
      </c>
      <c r="F219" s="33" t="s">
        <v>20</v>
      </c>
      <c r="G219" s="33"/>
      <c r="H219" s="33" t="s">
        <v>792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1145</v>
      </c>
      <c r="D220" t="s">
        <v>325</v>
      </c>
      <c r="E220" s="33" t="s">
        <v>19</v>
      </c>
      <c r="F220" s="33" t="s">
        <v>20</v>
      </c>
      <c r="G220" s="33"/>
      <c r="H220" s="99" t="s">
        <v>1294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1145</v>
      </c>
      <c r="D221" t="s">
        <v>327</v>
      </c>
      <c r="E221" s="33" t="s">
        <v>19</v>
      </c>
      <c r="F221" s="33" t="s">
        <v>28</v>
      </c>
      <c r="G221" s="33"/>
      <c r="H221" s="33" t="s">
        <v>793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1145</v>
      </c>
      <c r="D222" t="s">
        <v>329</v>
      </c>
      <c r="E222" s="33" t="s">
        <v>19</v>
      </c>
      <c r="F222" s="33" t="s">
        <v>28</v>
      </c>
      <c r="G222" s="33"/>
      <c r="H222" s="33" t="s">
        <v>794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1145</v>
      </c>
      <c r="D223" t="s">
        <v>315</v>
      </c>
      <c r="E223" s="33" t="s">
        <v>15</v>
      </c>
      <c r="F223" s="33" t="s">
        <v>20</v>
      </c>
      <c r="G223" s="33"/>
      <c r="H223" s="33" t="s">
        <v>795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1145</v>
      </c>
      <c r="D224" t="s">
        <v>331</v>
      </c>
      <c r="E224" s="33" t="s">
        <v>15</v>
      </c>
      <c r="F224" s="33" t="s">
        <v>28</v>
      </c>
      <c r="G224" s="33"/>
      <c r="H224" s="33" t="s">
        <v>796</v>
      </c>
      <c r="I224" s="34">
        <f t="shared" si="29"/>
        <v>27</v>
      </c>
      <c r="J224" s="34">
        <f t="shared" si="23"/>
        <v>1</v>
      </c>
      <c r="K224" s="35">
        <f t="shared" si="24"/>
        <v>0.9642857142857143</v>
      </c>
      <c r="L224" s="88" t="s">
        <v>1452</v>
      </c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1146</v>
      </c>
      <c r="D225" t="s">
        <v>333</v>
      </c>
      <c r="E225" s="33" t="s">
        <v>15</v>
      </c>
      <c r="F225" s="33" t="s">
        <v>28</v>
      </c>
      <c r="G225" s="33"/>
      <c r="H225" s="33" t="s">
        <v>797</v>
      </c>
      <c r="I225" s="34">
        <f t="shared" si="29"/>
        <v>28</v>
      </c>
      <c r="J225" s="34">
        <f t="shared" si="23"/>
        <v>0</v>
      </c>
      <c r="K225" s="35">
        <f t="shared" si="24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1146</v>
      </c>
      <c r="D226" t="s">
        <v>336</v>
      </c>
      <c r="E226" s="33" t="s">
        <v>73</v>
      </c>
      <c r="F226" s="33" t="s">
        <v>28</v>
      </c>
      <c r="G226" s="33"/>
      <c r="H226" s="33" t="s">
        <v>798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1146</v>
      </c>
      <c r="D227" t="s">
        <v>336</v>
      </c>
      <c r="E227" s="33" t="s">
        <v>73</v>
      </c>
      <c r="F227" s="33" t="s">
        <v>28</v>
      </c>
      <c r="G227" s="33"/>
      <c r="H227" s="33" t="s">
        <v>799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1146</v>
      </c>
      <c r="D228" t="s">
        <v>339</v>
      </c>
      <c r="E228" s="33" t="s">
        <v>73</v>
      </c>
      <c r="F228" s="33" t="s">
        <v>28</v>
      </c>
      <c r="G228" s="33"/>
      <c r="H228" s="33" t="s">
        <v>800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1146</v>
      </c>
      <c r="D229" t="s">
        <v>339</v>
      </c>
      <c r="E229" s="33" t="s">
        <v>73</v>
      </c>
      <c r="F229" s="33" t="s">
        <v>28</v>
      </c>
      <c r="G229" s="33"/>
      <c r="H229" s="33" t="s">
        <v>801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1146</v>
      </c>
      <c r="D230" t="s">
        <v>343</v>
      </c>
      <c r="E230" s="33" t="s">
        <v>15</v>
      </c>
      <c r="F230" s="33" t="s">
        <v>28</v>
      </c>
      <c r="G230" s="33"/>
      <c r="H230" s="33" t="s">
        <v>804</v>
      </c>
      <c r="I230" s="34">
        <f t="shared" si="29"/>
        <v>27</v>
      </c>
      <c r="J230" s="34">
        <f t="shared" si="23"/>
        <v>1</v>
      </c>
      <c r="K230" s="35">
        <f t="shared" si="24"/>
        <v>0.9642857142857143</v>
      </c>
      <c r="L230" s="88" t="s">
        <v>1452</v>
      </c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1146</v>
      </c>
      <c r="D231" t="s">
        <v>343</v>
      </c>
      <c r="E231" s="33" t="s">
        <v>73</v>
      </c>
      <c r="F231" s="33" t="s">
        <v>28</v>
      </c>
      <c r="G231" s="33"/>
      <c r="H231" s="33" t="s">
        <v>805</v>
      </c>
      <c r="I231" s="34">
        <f t="shared" si="29"/>
        <v>27</v>
      </c>
      <c r="J231" s="34">
        <f t="shared" si="23"/>
        <v>1</v>
      </c>
      <c r="K231" s="35">
        <f t="shared" si="24"/>
        <v>0.9642857142857143</v>
      </c>
      <c r="L231" s="88" t="s">
        <v>1452</v>
      </c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187</v>
      </c>
      <c r="B232" t="s">
        <v>1058</v>
      </c>
      <c r="C232" t="s">
        <v>1145</v>
      </c>
      <c r="D232" t="s">
        <v>1059</v>
      </c>
      <c r="E232" s="33" t="s">
        <v>73</v>
      </c>
      <c r="F232" s="33" t="s">
        <v>28</v>
      </c>
      <c r="G232" s="33"/>
      <c r="H232" s="33" t="s">
        <v>1362</v>
      </c>
      <c r="I232" s="34">
        <f>COUNTIF(L232:AM232,"")</f>
        <v>27</v>
      </c>
      <c r="J232" s="34">
        <f>COUNTIF(L232:AM232,"APAGADO")</f>
        <v>1</v>
      </c>
      <c r="K232" s="35">
        <f>(I232)/(J232+I232)</f>
        <v>0.9642857142857143</v>
      </c>
      <c r="L232" s="88" t="s">
        <v>1452</v>
      </c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1146</v>
      </c>
      <c r="D233" t="s">
        <v>346</v>
      </c>
      <c r="E233" s="33" t="s">
        <v>15</v>
      </c>
      <c r="F233" s="33" t="s">
        <v>28</v>
      </c>
      <c r="G233" s="33"/>
      <c r="H233" s="33" t="s">
        <v>806</v>
      </c>
      <c r="I233" s="34">
        <f t="shared" si="29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1146</v>
      </c>
      <c r="D234" t="s">
        <v>346</v>
      </c>
      <c r="E234" s="33" t="s">
        <v>73</v>
      </c>
      <c r="F234" s="33" t="s">
        <v>28</v>
      </c>
      <c r="G234" s="33"/>
      <c r="H234" s="33" t="s">
        <v>807</v>
      </c>
      <c r="I234" s="34">
        <f t="shared" si="29"/>
        <v>28</v>
      </c>
      <c r="J234" s="34">
        <f t="shared" si="23"/>
        <v>0</v>
      </c>
      <c r="K234" s="35">
        <f t="shared" si="24"/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1384</v>
      </c>
      <c r="C235" t="s">
        <v>1146</v>
      </c>
      <c r="D235" t="s">
        <v>1060</v>
      </c>
      <c r="E235" s="33" t="s">
        <v>73</v>
      </c>
      <c r="F235" s="33" t="s">
        <v>28</v>
      </c>
      <c r="G235" s="33"/>
      <c r="H235" s="33" t="s">
        <v>1363</v>
      </c>
      <c r="I235" s="34">
        <f>COUNTIF(L235:AM235,"")</f>
        <v>28</v>
      </c>
      <c r="J235" s="34">
        <f>COUNTIF(L235:AM235,"APAGADO")</f>
        <v>0</v>
      </c>
      <c r="K235" s="35">
        <f>(I235)/(J235+I235)</f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1146</v>
      </c>
      <c r="D236" t="s">
        <v>349</v>
      </c>
      <c r="E236" s="33" t="s">
        <v>15</v>
      </c>
      <c r="F236" s="33" t="s">
        <v>28</v>
      </c>
      <c r="G236" s="33"/>
      <c r="H236" s="33" t="s">
        <v>808</v>
      </c>
      <c r="I236" s="34">
        <f t="shared" si="29"/>
        <v>28</v>
      </c>
      <c r="J236" s="34">
        <f t="shared" si="23"/>
        <v>0</v>
      </c>
      <c r="K236" s="35">
        <f t="shared" si="24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1146</v>
      </c>
      <c r="D237" t="s">
        <v>349</v>
      </c>
      <c r="E237" s="33" t="s">
        <v>73</v>
      </c>
      <c r="F237" s="33" t="s">
        <v>28</v>
      </c>
      <c r="G237" s="33"/>
      <c r="H237" s="33" t="s">
        <v>809</v>
      </c>
      <c r="I237" s="34">
        <f t="shared" si="29"/>
        <v>28</v>
      </c>
      <c r="J237" s="34">
        <f t="shared" si="23"/>
        <v>0</v>
      </c>
      <c r="K237" s="35">
        <f t="shared" si="24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1383</v>
      </c>
      <c r="C238" t="s">
        <v>1146</v>
      </c>
      <c r="D238" t="s">
        <v>1061</v>
      </c>
      <c r="E238" s="33" t="s">
        <v>19</v>
      </c>
      <c r="F238" s="33" t="s">
        <v>28</v>
      </c>
      <c r="G238" s="33"/>
      <c r="H238" s="33" t="s">
        <v>1364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1145</v>
      </c>
      <c r="D239" t="s">
        <v>352</v>
      </c>
      <c r="E239" s="33" t="s">
        <v>73</v>
      </c>
      <c r="F239" s="33" t="s">
        <v>28</v>
      </c>
      <c r="G239" s="33"/>
      <c r="H239" s="33" t="s">
        <v>811</v>
      </c>
      <c r="I239" s="34">
        <f t="shared" si="29"/>
        <v>27</v>
      </c>
      <c r="J239" s="34">
        <f t="shared" si="23"/>
        <v>1</v>
      </c>
      <c r="K239" s="35">
        <f t="shared" si="24"/>
        <v>0.9642857142857143</v>
      </c>
      <c r="L239" s="88" t="s">
        <v>1452</v>
      </c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1146</v>
      </c>
      <c r="D240" t="s">
        <v>352</v>
      </c>
      <c r="E240" s="33" t="s">
        <v>15</v>
      </c>
      <c r="F240" s="33" t="s">
        <v>28</v>
      </c>
      <c r="G240" s="33"/>
      <c r="H240" s="33" t="s">
        <v>812</v>
      </c>
      <c r="I240" s="34">
        <f>COUNTIF(L240:AM240,"")</f>
        <v>27</v>
      </c>
      <c r="J240" s="34">
        <f>COUNTIF(L240:AM240,"APAGADO")</f>
        <v>1</v>
      </c>
      <c r="K240" s="35">
        <f>(I240)/(J240+I240)</f>
        <v>0.9642857142857143</v>
      </c>
      <c r="L240" s="88" t="s">
        <v>1452</v>
      </c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1062</v>
      </c>
      <c r="C241" t="s">
        <v>1146</v>
      </c>
      <c r="D241" t="s">
        <v>1063</v>
      </c>
      <c r="E241" s="33" t="s">
        <v>73</v>
      </c>
      <c r="F241" s="33" t="s">
        <v>28</v>
      </c>
      <c r="G241" s="33"/>
      <c r="H241" s="33" t="s">
        <v>1365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8" t="s">
        <v>1452</v>
      </c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1146</v>
      </c>
      <c r="D242" t="s">
        <v>355</v>
      </c>
      <c r="E242" s="33" t="s">
        <v>15</v>
      </c>
      <c r="F242" s="33" t="s">
        <v>28</v>
      </c>
      <c r="G242" s="33"/>
      <c r="H242" s="33" t="s">
        <v>813</v>
      </c>
      <c r="I242" s="34">
        <f t="shared" si="29"/>
        <v>28</v>
      </c>
      <c r="J242" s="34">
        <f t="shared" si="23"/>
        <v>0</v>
      </c>
      <c r="K242" s="35">
        <f t="shared" si="24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1146</v>
      </c>
      <c r="D243" t="s">
        <v>355</v>
      </c>
      <c r="E243" s="33" t="s">
        <v>73</v>
      </c>
      <c r="F243" s="33" t="s">
        <v>28</v>
      </c>
      <c r="G243" s="33"/>
      <c r="H243" s="33" t="s">
        <v>814</v>
      </c>
      <c r="I243" s="34">
        <f t="shared" si="29"/>
        <v>28</v>
      </c>
      <c r="J243" s="34">
        <f t="shared" si="23"/>
        <v>0</v>
      </c>
      <c r="K243" s="35">
        <f t="shared" si="24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1064</v>
      </c>
      <c r="C244" t="s">
        <v>1146</v>
      </c>
      <c r="D244" t="s">
        <v>355</v>
      </c>
      <c r="E244" s="33" t="s">
        <v>19</v>
      </c>
      <c r="F244" s="33" t="s">
        <v>28</v>
      </c>
      <c r="G244" s="33"/>
      <c r="H244" s="33" t="s">
        <v>1366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1057</v>
      </c>
      <c r="C245" t="s">
        <v>1146</v>
      </c>
      <c r="D245" t="s">
        <v>358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9"/>
        <v>27</v>
      </c>
      <c r="J245" s="34">
        <f t="shared" si="23"/>
        <v>1</v>
      </c>
      <c r="K245" s="35">
        <f t="shared" si="24"/>
        <v>0.9642857142857143</v>
      </c>
      <c r="L245" s="88" t="s">
        <v>1452</v>
      </c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1146</v>
      </c>
      <c r="D246" t="s">
        <v>360</v>
      </c>
      <c r="E246" s="33" t="s">
        <v>15</v>
      </c>
      <c r="F246" s="33" t="s">
        <v>28</v>
      </c>
      <c r="G246" s="33"/>
      <c r="H246" s="33" t="s">
        <v>815</v>
      </c>
      <c r="I246" s="34">
        <f t="shared" si="29"/>
        <v>27</v>
      </c>
      <c r="J246" s="34">
        <f t="shared" si="23"/>
        <v>1</v>
      </c>
      <c r="K246" s="35">
        <f t="shared" si="24"/>
        <v>0.9642857142857143</v>
      </c>
      <c r="L246" s="88" t="s">
        <v>1452</v>
      </c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1146</v>
      </c>
      <c r="D247" t="s">
        <v>360</v>
      </c>
      <c r="E247" s="33" t="s">
        <v>73</v>
      </c>
      <c r="F247" s="33" t="s">
        <v>28</v>
      </c>
      <c r="G247" s="33"/>
      <c r="H247" s="33" t="s">
        <v>816</v>
      </c>
      <c r="I247" s="34">
        <f t="shared" si="29"/>
        <v>27</v>
      </c>
      <c r="J247" s="34">
        <f t="shared" si="23"/>
        <v>1</v>
      </c>
      <c r="K247" s="35">
        <f t="shared" si="24"/>
        <v>0.9642857142857143</v>
      </c>
      <c r="L247" s="88" t="s">
        <v>1452</v>
      </c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1065</v>
      </c>
      <c r="C248" t="s">
        <v>1146</v>
      </c>
      <c r="D248" t="s">
        <v>1066</v>
      </c>
      <c r="E248" s="33" t="s">
        <v>73</v>
      </c>
      <c r="F248" s="33" t="s">
        <v>28</v>
      </c>
      <c r="G248" s="33"/>
      <c r="H248" s="33" t="s">
        <v>1367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8" t="s">
        <v>1452</v>
      </c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1293</v>
      </c>
      <c r="C249" t="s">
        <v>1146</v>
      </c>
      <c r="D249" t="s">
        <v>1295</v>
      </c>
      <c r="E249" s="33" t="s">
        <v>15</v>
      </c>
      <c r="F249" s="33" t="s">
        <v>28</v>
      </c>
      <c r="G249" s="33"/>
      <c r="H249" s="33" t="s">
        <v>821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1146</v>
      </c>
      <c r="D250" t="s">
        <v>1295</v>
      </c>
      <c r="E250" s="33" t="s">
        <v>73</v>
      </c>
      <c r="F250" s="33" t="s">
        <v>28</v>
      </c>
      <c r="G250" s="33"/>
      <c r="H250" s="33" t="s">
        <v>822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1067</v>
      </c>
      <c r="C251" t="s">
        <v>1146</v>
      </c>
      <c r="D251" t="s">
        <v>1068</v>
      </c>
      <c r="E251" s="33" t="s">
        <v>19</v>
      </c>
      <c r="F251" s="33" t="s">
        <v>28</v>
      </c>
      <c r="G251" s="33"/>
      <c r="H251" s="33" t="s">
        <v>1368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1146</v>
      </c>
      <c r="D252" t="s">
        <v>365</v>
      </c>
      <c r="E252" s="33" t="s">
        <v>15</v>
      </c>
      <c r="F252" s="33" t="s">
        <v>28</v>
      </c>
      <c r="G252" s="33"/>
      <c r="H252" s="33" t="s">
        <v>818</v>
      </c>
      <c r="I252" s="34">
        <f t="shared" si="29"/>
        <v>28</v>
      </c>
      <c r="J252" s="34">
        <f t="shared" si="23"/>
        <v>0</v>
      </c>
      <c r="K252" s="35">
        <f t="shared" si="24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1146</v>
      </c>
      <c r="D253" t="s">
        <v>365</v>
      </c>
      <c r="E253" s="33" t="s">
        <v>73</v>
      </c>
      <c r="F253" s="33" t="s">
        <v>28</v>
      </c>
      <c r="G253" s="33"/>
      <c r="H253" s="33" t="s">
        <v>817</v>
      </c>
      <c r="I253" s="34">
        <f t="shared" si="29"/>
        <v>28</v>
      </c>
      <c r="J253" s="34">
        <f t="shared" ref="J253:J316" si="36">COUNTIF(L253:AM253,"APAGADO")</f>
        <v>0</v>
      </c>
      <c r="K253" s="35">
        <f t="shared" ref="K253:K316" si="37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1069</v>
      </c>
      <c r="C254" t="s">
        <v>1146</v>
      </c>
      <c r="D254" t="s">
        <v>1070</v>
      </c>
      <c r="E254" s="33" t="s">
        <v>73</v>
      </c>
      <c r="F254" s="33" t="s">
        <v>28</v>
      </c>
      <c r="G254" s="33"/>
      <c r="H254" s="33" t="s">
        <v>1369</v>
      </c>
      <c r="I254" s="34">
        <f t="shared" si="29"/>
        <v>28</v>
      </c>
      <c r="J254" s="34">
        <f t="shared" si="36"/>
        <v>0</v>
      </c>
      <c r="K254" s="35">
        <f t="shared" si="37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1380</v>
      </c>
      <c r="C255" t="s">
        <v>1146</v>
      </c>
      <c r="D255" t="s">
        <v>1072</v>
      </c>
      <c r="E255" s="33" t="s">
        <v>73</v>
      </c>
      <c r="F255" s="33" t="s">
        <v>28</v>
      </c>
      <c r="G255" s="33"/>
      <c r="H255" s="33" t="s">
        <v>819</v>
      </c>
      <c r="I255" s="34">
        <f t="shared" si="29"/>
        <v>27</v>
      </c>
      <c r="J255" s="34">
        <f t="shared" si="36"/>
        <v>1</v>
      </c>
      <c r="K255" s="35">
        <f t="shared" si="37"/>
        <v>0.9642857142857143</v>
      </c>
      <c r="L255" s="88" t="s">
        <v>1452</v>
      </c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1381</v>
      </c>
      <c r="C256" t="s">
        <v>1146</v>
      </c>
      <c r="D256" t="s">
        <v>1072</v>
      </c>
      <c r="E256" s="33" t="s">
        <v>73</v>
      </c>
      <c r="F256" s="33" t="s">
        <v>28</v>
      </c>
      <c r="G256" s="33"/>
      <c r="H256" s="33" t="s">
        <v>810</v>
      </c>
      <c r="I256" s="34">
        <f t="shared" ref="I256" si="38">COUNTIF(L256:AM256,"")</f>
        <v>27</v>
      </c>
      <c r="J256" s="34">
        <f t="shared" ref="J256" si="39">COUNTIF(L256:AM256,"APAGADO")</f>
        <v>1</v>
      </c>
      <c r="K256" s="35">
        <f t="shared" ref="K256" si="40">(I256)/(J256+I256)</f>
        <v>0.9642857142857143</v>
      </c>
      <c r="L256" s="88" t="s">
        <v>1452</v>
      </c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1071</v>
      </c>
      <c r="C257" t="s">
        <v>1146</v>
      </c>
      <c r="D257" t="s">
        <v>1072</v>
      </c>
      <c r="E257" s="33" t="s">
        <v>73</v>
      </c>
      <c r="F257" s="33" t="s">
        <v>28</v>
      </c>
      <c r="G257" s="33"/>
      <c r="H257" s="33" t="s">
        <v>1382</v>
      </c>
      <c r="I257" s="34">
        <f t="shared" ref="I257" si="41">COUNTIF(L257:AM257,"")</f>
        <v>27</v>
      </c>
      <c r="J257" s="34">
        <f t="shared" ref="J257" si="42">COUNTIF(L257:AM257,"APAGADO")</f>
        <v>1</v>
      </c>
      <c r="K257" s="35">
        <f t="shared" ref="K257" si="43">(I257)/(J257+I257)</f>
        <v>0.9642857142857143</v>
      </c>
      <c r="L257" s="88" t="s">
        <v>1452</v>
      </c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1146</v>
      </c>
      <c r="D258" t="s">
        <v>370</v>
      </c>
      <c r="E258" s="33" t="s">
        <v>15</v>
      </c>
      <c r="F258" s="33" t="s">
        <v>28</v>
      </c>
      <c r="G258" s="33"/>
      <c r="H258" s="33" t="s">
        <v>823</v>
      </c>
      <c r="I258" s="34">
        <f t="shared" si="29"/>
        <v>28</v>
      </c>
      <c r="J258" s="34">
        <f t="shared" si="36"/>
        <v>0</v>
      </c>
      <c r="K258" s="35">
        <f t="shared" si="37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1073</v>
      </c>
      <c r="C259" t="s">
        <v>1146</v>
      </c>
      <c r="D259" t="s">
        <v>371</v>
      </c>
      <c r="E259" s="33" t="s">
        <v>15</v>
      </c>
      <c r="F259" s="33" t="s">
        <v>28</v>
      </c>
      <c r="G259" s="33"/>
      <c r="H259" s="33" t="s">
        <v>824</v>
      </c>
      <c r="I259" s="34">
        <f t="shared" si="29"/>
        <v>28</v>
      </c>
      <c r="J259" s="34">
        <f t="shared" si="36"/>
        <v>0</v>
      </c>
      <c r="K259" s="35">
        <f t="shared" si="37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1146</v>
      </c>
      <c r="D260" t="s">
        <v>373</v>
      </c>
      <c r="E260" s="33" t="s">
        <v>73</v>
      </c>
      <c r="F260" s="33" t="s">
        <v>28</v>
      </c>
      <c r="G260" s="33"/>
      <c r="H260" s="33" t="s">
        <v>825</v>
      </c>
      <c r="I260" s="34">
        <f t="shared" si="29"/>
        <v>28</v>
      </c>
      <c r="J260" s="34">
        <f t="shared" si="36"/>
        <v>0</v>
      </c>
      <c r="K260" s="35">
        <f t="shared" si="37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1146</v>
      </c>
      <c r="D261" t="s">
        <v>373</v>
      </c>
      <c r="E261" s="33" t="s">
        <v>73</v>
      </c>
      <c r="F261" s="33" t="s">
        <v>28</v>
      </c>
      <c r="G261" s="33"/>
      <c r="H261" s="33" t="s">
        <v>826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1146</v>
      </c>
      <c r="D262" t="s">
        <v>376</v>
      </c>
      <c r="E262" s="33" t="s">
        <v>73</v>
      </c>
      <c r="F262" s="33" t="s">
        <v>28</v>
      </c>
      <c r="G262" s="33"/>
      <c r="H262" s="33" t="s">
        <v>827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1146</v>
      </c>
      <c r="D263" t="s">
        <v>376</v>
      </c>
      <c r="E263" s="33" t="s">
        <v>46</v>
      </c>
      <c r="F263" s="33" t="s">
        <v>28</v>
      </c>
      <c r="G263" s="33"/>
      <c r="H263" s="33" t="s">
        <v>828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1083</v>
      </c>
      <c r="C264" t="s">
        <v>1146</v>
      </c>
      <c r="D264" t="s">
        <v>379</v>
      </c>
      <c r="E264" s="33" t="s">
        <v>15</v>
      </c>
      <c r="F264" s="33" t="s">
        <v>28</v>
      </c>
      <c r="G264" s="33"/>
      <c r="H264" s="33" t="s">
        <v>829</v>
      </c>
      <c r="I264" s="34">
        <f t="shared" si="29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1084</v>
      </c>
      <c r="C265" t="s">
        <v>1146</v>
      </c>
      <c r="D265" t="s">
        <v>380</v>
      </c>
      <c r="E265" s="33" t="s">
        <v>15</v>
      </c>
      <c r="F265" s="33" t="s">
        <v>28</v>
      </c>
      <c r="G265" s="33"/>
      <c r="H265" s="33" t="s">
        <v>832</v>
      </c>
      <c r="I265" s="34">
        <f t="shared" si="29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1146</v>
      </c>
      <c r="D266" t="s">
        <v>382</v>
      </c>
      <c r="E266" s="33" t="s">
        <v>73</v>
      </c>
      <c r="F266" s="33" t="s">
        <v>28</v>
      </c>
      <c r="G266" s="33"/>
      <c r="H266" s="33" t="s">
        <v>830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1146</v>
      </c>
      <c r="D267" t="s">
        <v>382</v>
      </c>
      <c r="E267" s="33" t="s">
        <v>73</v>
      </c>
      <c r="F267" s="33" t="s">
        <v>28</v>
      </c>
      <c r="G267" s="33"/>
      <c r="H267" s="33" t="s">
        <v>831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1074</v>
      </c>
      <c r="C268" t="s">
        <v>1146</v>
      </c>
      <c r="D268" t="s">
        <v>384</v>
      </c>
      <c r="E268" s="33" t="s">
        <v>15</v>
      </c>
      <c r="F268" s="33" t="s">
        <v>28</v>
      </c>
      <c r="G268" s="33"/>
      <c r="H268" s="33" t="s">
        <v>833</v>
      </c>
      <c r="I268" s="34">
        <f t="shared" si="29"/>
        <v>28</v>
      </c>
      <c r="J268" s="34">
        <f t="shared" si="36"/>
        <v>0</v>
      </c>
      <c r="K268" s="35">
        <f t="shared" si="37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1075</v>
      </c>
      <c r="C269" t="s">
        <v>1146</v>
      </c>
      <c r="D269" t="s">
        <v>1076</v>
      </c>
      <c r="E269" s="33" t="s">
        <v>19</v>
      </c>
      <c r="F269" s="33" t="s">
        <v>28</v>
      </c>
      <c r="G269" s="33"/>
      <c r="H269" s="33" t="s">
        <v>987</v>
      </c>
      <c r="I269" s="34">
        <f t="shared" si="29"/>
        <v>28</v>
      </c>
      <c r="J269" s="34">
        <f t="shared" si="36"/>
        <v>0</v>
      </c>
      <c r="K269" s="35">
        <f t="shared" si="37"/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1077</v>
      </c>
      <c r="C270" t="s">
        <v>1146</v>
      </c>
      <c r="D270" t="s">
        <v>1078</v>
      </c>
      <c r="E270" s="33" t="s">
        <v>19</v>
      </c>
      <c r="F270" s="33" t="s">
        <v>28</v>
      </c>
      <c r="G270" s="33"/>
      <c r="H270" s="33" t="s">
        <v>988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1079</v>
      </c>
      <c r="C271" t="s">
        <v>1146</v>
      </c>
      <c r="D271" t="s">
        <v>1080</v>
      </c>
      <c r="E271" s="33" t="s">
        <v>19</v>
      </c>
      <c r="F271" s="33" t="s">
        <v>28</v>
      </c>
      <c r="G271" s="33"/>
      <c r="H271" s="33" t="s">
        <v>989</v>
      </c>
      <c r="I271" s="34">
        <f t="shared" ref="I271:I344" si="44">COUNTIF(L271:AM271,"")</f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1081</v>
      </c>
      <c r="C272" t="s">
        <v>1146</v>
      </c>
      <c r="D272" t="s">
        <v>1082</v>
      </c>
      <c r="E272" s="33" t="s">
        <v>19</v>
      </c>
      <c r="F272" s="33" t="s">
        <v>28</v>
      </c>
      <c r="G272" s="33"/>
      <c r="H272" s="33" t="s">
        <v>990</v>
      </c>
      <c r="I272" s="34">
        <f t="shared" si="44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1258</v>
      </c>
      <c r="C273" t="s">
        <v>1146</v>
      </c>
      <c r="D273" t="s">
        <v>1241</v>
      </c>
      <c r="E273" s="33" t="s">
        <v>19</v>
      </c>
      <c r="F273" s="33" t="s">
        <v>28</v>
      </c>
      <c r="G273" s="33"/>
      <c r="H273" s="33" t="s">
        <v>1243</v>
      </c>
      <c r="I273" s="34">
        <f t="shared" si="44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1259</v>
      </c>
      <c r="C274" t="s">
        <v>1146</v>
      </c>
      <c r="D274" t="s">
        <v>1241</v>
      </c>
      <c r="E274" s="33" t="s">
        <v>19</v>
      </c>
      <c r="F274" s="33" t="s">
        <v>28</v>
      </c>
      <c r="G274" s="33"/>
      <c r="H274" s="33" t="s">
        <v>1244</v>
      </c>
      <c r="I274" s="34">
        <f t="shared" si="44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1277</v>
      </c>
      <c r="C275" t="s">
        <v>1146</v>
      </c>
      <c r="D275" t="s">
        <v>1240</v>
      </c>
      <c r="E275" s="33" t="s">
        <v>15</v>
      </c>
      <c r="F275" s="33" t="s">
        <v>28</v>
      </c>
      <c r="G275" s="33"/>
      <c r="H275" s="33" t="s">
        <v>1242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1385</v>
      </c>
      <c r="C276" t="s">
        <v>1146</v>
      </c>
      <c r="D276" t="s">
        <v>1386</v>
      </c>
      <c r="E276" s="33" t="s">
        <v>73</v>
      </c>
      <c r="F276" s="33" t="s">
        <v>28</v>
      </c>
      <c r="G276" s="33"/>
      <c r="H276" s="33" t="s">
        <v>832</v>
      </c>
      <c r="I276" s="34">
        <f t="shared" ref="I276" si="45">COUNTIF(L276:AM276,"")</f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978</v>
      </c>
      <c r="B277" t="s">
        <v>1085</v>
      </c>
      <c r="C277" t="s">
        <v>1146</v>
      </c>
      <c r="D277" t="s">
        <v>1086</v>
      </c>
      <c r="E277" s="33" t="s">
        <v>1140</v>
      </c>
      <c r="F277" s="33" t="s">
        <v>28</v>
      </c>
      <c r="G277" s="33"/>
      <c r="H277" s="33" t="s">
        <v>980</v>
      </c>
      <c r="I277" s="34">
        <f t="shared" si="44"/>
        <v>28</v>
      </c>
      <c r="J277" s="34">
        <f t="shared" si="36"/>
        <v>0</v>
      </c>
      <c r="K277" s="35">
        <f t="shared" si="37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978</v>
      </c>
      <c r="B278" t="s">
        <v>977</v>
      </c>
      <c r="C278" t="s">
        <v>1146</v>
      </c>
      <c r="D278" t="s">
        <v>1086</v>
      </c>
      <c r="E278" s="33" t="s">
        <v>1141</v>
      </c>
      <c r="F278" s="33" t="s">
        <v>28</v>
      </c>
      <c r="G278" s="33"/>
      <c r="H278" s="33" t="s">
        <v>979</v>
      </c>
      <c r="I278" s="34">
        <f t="shared" si="44"/>
        <v>28</v>
      </c>
      <c r="J278" s="34">
        <f t="shared" si="36"/>
        <v>0</v>
      </c>
      <c r="K278" s="35">
        <f t="shared" si="37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1145</v>
      </c>
      <c r="D279" t="s">
        <v>386</v>
      </c>
      <c r="E279" s="33" t="s">
        <v>19</v>
      </c>
      <c r="F279" s="33" t="s">
        <v>28</v>
      </c>
      <c r="G279" s="33"/>
      <c r="H279" s="33" t="s">
        <v>834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1087</v>
      </c>
      <c r="C280" t="s">
        <v>1145</v>
      </c>
      <c r="D280" t="s">
        <v>341</v>
      </c>
      <c r="E280" s="33" t="s">
        <v>73</v>
      </c>
      <c r="F280" s="33" t="s">
        <v>28</v>
      </c>
      <c r="G280" s="33"/>
      <c r="H280" s="33" t="s">
        <v>802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1088</v>
      </c>
      <c r="C281" t="s">
        <v>1145</v>
      </c>
      <c r="D281" t="s">
        <v>341</v>
      </c>
      <c r="E281" s="33" t="s">
        <v>73</v>
      </c>
      <c r="F281" s="33" t="s">
        <v>28</v>
      </c>
      <c r="G281" s="33"/>
      <c r="H281" s="33" t="s">
        <v>803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1089</v>
      </c>
      <c r="C282" t="s">
        <v>1145</v>
      </c>
      <c r="D282" t="s">
        <v>1090</v>
      </c>
      <c r="E282" s="33" t="s">
        <v>19</v>
      </c>
      <c r="F282" s="33" t="s">
        <v>28</v>
      </c>
      <c r="G282" s="33"/>
      <c r="H282" s="33" t="s">
        <v>1306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1091</v>
      </c>
      <c r="C283" t="s">
        <v>1145</v>
      </c>
      <c r="D283" t="s">
        <v>1092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1214</v>
      </c>
      <c r="C284" t="s">
        <v>1145</v>
      </c>
      <c r="D284" t="s">
        <v>1211</v>
      </c>
      <c r="E284" s="33" t="s">
        <v>73</v>
      </c>
      <c r="F284" s="33" t="s">
        <v>28</v>
      </c>
      <c r="G284" s="33"/>
      <c r="H284" s="33" t="s">
        <v>1220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1215</v>
      </c>
      <c r="C285" t="s">
        <v>1145</v>
      </c>
      <c r="D285" t="s">
        <v>1211</v>
      </c>
      <c r="E285" s="33" t="s">
        <v>73</v>
      </c>
      <c r="F285" s="33" t="s">
        <v>28</v>
      </c>
      <c r="G285" s="33"/>
      <c r="H285" s="33" t="s">
        <v>1221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1216</v>
      </c>
      <c r="C286" t="s">
        <v>1145</v>
      </c>
      <c r="D286" t="s">
        <v>1212</v>
      </c>
      <c r="E286" s="33" t="s">
        <v>73</v>
      </c>
      <c r="F286" s="33" t="s">
        <v>28</v>
      </c>
      <c r="G286" s="33"/>
      <c r="H286" s="33" t="s">
        <v>1222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1217</v>
      </c>
      <c r="C287" t="s">
        <v>1145</v>
      </c>
      <c r="D287" t="s">
        <v>1212</v>
      </c>
      <c r="E287" s="33" t="s">
        <v>73</v>
      </c>
      <c r="F287" s="33" t="s">
        <v>28</v>
      </c>
      <c r="G287" s="33"/>
      <c r="H287" s="33" t="s">
        <v>1223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1321</v>
      </c>
      <c r="C288" t="s">
        <v>1145</v>
      </c>
      <c r="D288" t="s">
        <v>1322</v>
      </c>
      <c r="E288" t="s">
        <v>19</v>
      </c>
      <c r="F288" t="s">
        <v>28</v>
      </c>
      <c r="G288"/>
      <c r="H288" s="33" t="s">
        <v>1328</v>
      </c>
      <c r="I288" s="34">
        <f t="shared" si="44"/>
        <v>28</v>
      </c>
      <c r="J288" s="34">
        <f t="shared" ref="J288:J289" si="46">COUNTIF(L288:AM288,"APAGADO")</f>
        <v>0</v>
      </c>
      <c r="K288" s="35">
        <f t="shared" ref="K288:K289" si="47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1323</v>
      </c>
      <c r="C289" t="s">
        <v>1145</v>
      </c>
      <c r="D289" t="s">
        <v>1324</v>
      </c>
      <c r="E289" t="s">
        <v>19</v>
      </c>
      <c r="F289" t="s">
        <v>28</v>
      </c>
      <c r="G289"/>
      <c r="H289" s="33" t="s">
        <v>1329</v>
      </c>
      <c r="I289" s="34">
        <f t="shared" si="44"/>
        <v>28</v>
      </c>
      <c r="J289" s="34">
        <f t="shared" si="46"/>
        <v>0</v>
      </c>
      <c r="K289" s="35">
        <f t="shared" si="47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1145</v>
      </c>
      <c r="D290" t="s">
        <v>389</v>
      </c>
      <c r="E290" s="33" t="s">
        <v>19</v>
      </c>
      <c r="F290" s="33" t="s">
        <v>28</v>
      </c>
      <c r="G290" s="33"/>
      <c r="H290" s="33" t="s">
        <v>835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1145</v>
      </c>
      <c r="D291" t="s">
        <v>391</v>
      </c>
      <c r="E291" s="33" t="s">
        <v>19</v>
      </c>
      <c r="F291" s="33" t="s">
        <v>28</v>
      </c>
      <c r="G291" s="33"/>
      <c r="H291" s="33" t="s">
        <v>836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1145</v>
      </c>
      <c r="D292" t="s">
        <v>394</v>
      </c>
      <c r="E292" s="33" t="s">
        <v>19</v>
      </c>
      <c r="F292" s="33" t="s">
        <v>20</v>
      </c>
      <c r="G292" s="33"/>
      <c r="H292" s="33" t="s">
        <v>837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1145</v>
      </c>
      <c r="D293" t="s">
        <v>396</v>
      </c>
      <c r="E293" s="33" t="s">
        <v>19</v>
      </c>
      <c r="F293" s="33" t="s">
        <v>28</v>
      </c>
      <c r="G293" s="33"/>
      <c r="H293" s="33" t="s">
        <v>840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1093</v>
      </c>
      <c r="C294" t="s">
        <v>1145</v>
      </c>
      <c r="D294" t="s">
        <v>397</v>
      </c>
      <c r="E294" s="33" t="s">
        <v>19</v>
      </c>
      <c r="F294" s="33" t="s">
        <v>28</v>
      </c>
      <c r="G294" s="33"/>
      <c r="H294" s="33" t="s">
        <v>841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1145</v>
      </c>
      <c r="D295" t="s">
        <v>399</v>
      </c>
      <c r="E295" s="33" t="s">
        <v>73</v>
      </c>
      <c r="F295" s="33" t="s">
        <v>28</v>
      </c>
      <c r="G295" s="33"/>
      <c r="H295" s="33" t="s">
        <v>838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1145</v>
      </c>
      <c r="D296" t="s">
        <v>399</v>
      </c>
      <c r="E296" s="33" t="s">
        <v>73</v>
      </c>
      <c r="F296" s="33" t="s">
        <v>28</v>
      </c>
      <c r="G296" s="33"/>
      <c r="H296" s="33" t="s">
        <v>839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1353</v>
      </c>
      <c r="C297" t="s">
        <v>1145</v>
      </c>
      <c r="D297" t="s">
        <v>1354</v>
      </c>
      <c r="E297" s="33" t="s">
        <v>15</v>
      </c>
      <c r="F297" s="33" t="s">
        <v>1139</v>
      </c>
      <c r="G297" s="33" t="s">
        <v>1356</v>
      </c>
      <c r="H297" s="33" t="s">
        <v>1355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1145</v>
      </c>
      <c r="D298" t="s">
        <v>411</v>
      </c>
      <c r="E298" s="33" t="s">
        <v>15</v>
      </c>
      <c r="F298" s="33" t="s">
        <v>20</v>
      </c>
      <c r="G298" s="33"/>
      <c r="H298" s="33" t="s">
        <v>842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1145</v>
      </c>
      <c r="D299" t="s">
        <v>402</v>
      </c>
      <c r="E299" s="33" t="s">
        <v>19</v>
      </c>
      <c r="F299" s="33" t="s">
        <v>20</v>
      </c>
      <c r="G299" s="33"/>
      <c r="H299" s="33" t="s">
        <v>843</v>
      </c>
      <c r="I299" s="34">
        <f t="shared" si="44"/>
        <v>27</v>
      </c>
      <c r="J299" s="34">
        <f>COUNTIF(L299:AM299,"APAGADO")</f>
        <v>1</v>
      </c>
      <c r="K299" s="35">
        <f>(I299)/(J299+I299)</f>
        <v>0.9642857142857143</v>
      </c>
      <c r="L299" s="88" t="s">
        <v>1452</v>
      </c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1145</v>
      </c>
      <c r="D300" t="s">
        <v>404</v>
      </c>
      <c r="E300" s="33" t="s">
        <v>15</v>
      </c>
      <c r="F300" s="33" t="s">
        <v>20</v>
      </c>
      <c r="G300" s="33"/>
      <c r="H300" s="33" t="s">
        <v>844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1145</v>
      </c>
      <c r="D301" t="s">
        <v>407</v>
      </c>
      <c r="E301" s="33" t="s">
        <v>19</v>
      </c>
      <c r="F301" s="33" t="s">
        <v>28</v>
      </c>
      <c r="G301" s="33"/>
      <c r="H301" s="33" t="s">
        <v>845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1145</v>
      </c>
      <c r="D302" t="s">
        <v>407</v>
      </c>
      <c r="E302" s="33" t="s">
        <v>73</v>
      </c>
      <c r="F302" s="33" t="s">
        <v>28</v>
      </c>
      <c r="G302" s="33"/>
      <c r="H302" s="33" t="s">
        <v>846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1145</v>
      </c>
      <c r="D303" t="s">
        <v>407</v>
      </c>
      <c r="E303" s="33" t="s">
        <v>73</v>
      </c>
      <c r="F303" s="33" t="s">
        <v>28</v>
      </c>
      <c r="G303" s="33"/>
      <c r="H303" s="33" t="s">
        <v>847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1145</v>
      </c>
      <c r="D304" t="s">
        <v>414</v>
      </c>
      <c r="E304" s="33" t="s">
        <v>73</v>
      </c>
      <c r="F304" s="33" t="s">
        <v>28</v>
      </c>
      <c r="G304" s="33"/>
      <c r="H304" s="33" t="s">
        <v>848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1145</v>
      </c>
      <c r="D305" t="s">
        <v>414</v>
      </c>
      <c r="E305" s="33" t="s">
        <v>73</v>
      </c>
      <c r="F305" s="33" t="s">
        <v>28</v>
      </c>
      <c r="G305" s="33"/>
      <c r="H305" s="33" t="s">
        <v>849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1145</v>
      </c>
      <c r="D306" t="s">
        <v>417</v>
      </c>
      <c r="E306" s="33" t="s">
        <v>73</v>
      </c>
      <c r="F306" s="33" t="s">
        <v>28</v>
      </c>
      <c r="G306" s="33"/>
      <c r="H306" s="33" t="s">
        <v>850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1145</v>
      </c>
      <c r="D307" t="s">
        <v>417</v>
      </c>
      <c r="E307" s="33" t="s">
        <v>73</v>
      </c>
      <c r="F307" s="33" t="s">
        <v>28</v>
      </c>
      <c r="G307" s="33"/>
      <c r="H307" s="33" t="s">
        <v>851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1145</v>
      </c>
      <c r="D308" t="s">
        <v>420</v>
      </c>
      <c r="E308" s="33" t="s">
        <v>73</v>
      </c>
      <c r="F308" s="33" t="s">
        <v>28</v>
      </c>
      <c r="G308" s="33"/>
      <c r="H308" s="33" t="s">
        <v>852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1145</v>
      </c>
      <c r="D309" t="s">
        <v>420</v>
      </c>
      <c r="E309" s="33" t="s">
        <v>73</v>
      </c>
      <c r="F309" s="33" t="s">
        <v>28</v>
      </c>
      <c r="G309" s="33"/>
      <c r="H309" s="33" t="s">
        <v>853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983</v>
      </c>
      <c r="C310" t="s">
        <v>1145</v>
      </c>
      <c r="D310" t="s">
        <v>984</v>
      </c>
      <c r="E310" s="33" t="s">
        <v>19</v>
      </c>
      <c r="F310" s="33" t="s">
        <v>28</v>
      </c>
      <c r="G310" s="33"/>
      <c r="H310" s="33" t="s">
        <v>991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985</v>
      </c>
      <c r="C311" t="s">
        <v>1145</v>
      </c>
      <c r="D311" t="s">
        <v>986</v>
      </c>
      <c r="E311" s="33" t="s">
        <v>19</v>
      </c>
      <c r="F311" s="33" t="s">
        <v>28</v>
      </c>
      <c r="G311" s="33"/>
      <c r="H311" s="33" t="s">
        <v>992</v>
      </c>
      <c r="I311" s="34">
        <f t="shared" si="44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1094</v>
      </c>
      <c r="C312" t="s">
        <v>1145</v>
      </c>
      <c r="D312" t="s">
        <v>1095</v>
      </c>
      <c r="E312" s="33" t="s">
        <v>19</v>
      </c>
      <c r="F312" s="33" t="s">
        <v>28</v>
      </c>
      <c r="G312" s="33"/>
      <c r="H312" s="33" t="s">
        <v>1307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1146</v>
      </c>
      <c r="D313" t="s">
        <v>423</v>
      </c>
      <c r="E313" s="33" t="s">
        <v>15</v>
      </c>
      <c r="F313" s="33" t="s">
        <v>20</v>
      </c>
      <c r="G313" s="33"/>
      <c r="H313" s="33" t="s">
        <v>856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1146</v>
      </c>
      <c r="D314" t="s">
        <v>425</v>
      </c>
      <c r="E314" s="33" t="s">
        <v>15</v>
      </c>
      <c r="F314" s="33" t="s">
        <v>20</v>
      </c>
      <c r="G314" s="33"/>
      <c r="H314" s="33" t="s">
        <v>858</v>
      </c>
      <c r="I314" s="34">
        <f t="shared" si="44"/>
        <v>28</v>
      </c>
      <c r="J314" s="34">
        <f t="shared" si="36"/>
        <v>0</v>
      </c>
      <c r="K314" s="35">
        <f t="shared" si="37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1096</v>
      </c>
      <c r="C315" t="s">
        <v>1146</v>
      </c>
      <c r="D315" t="s">
        <v>1097</v>
      </c>
      <c r="E315" s="33" t="s">
        <v>73</v>
      </c>
      <c r="F315" s="33" t="s">
        <v>20</v>
      </c>
      <c r="G315" s="33"/>
      <c r="H315" s="33" t="s">
        <v>1370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1098</v>
      </c>
      <c r="C316" t="s">
        <v>1146</v>
      </c>
      <c r="D316" t="s">
        <v>1097</v>
      </c>
      <c r="E316" s="33" t="s">
        <v>73</v>
      </c>
      <c r="F316" s="33" t="s">
        <v>20</v>
      </c>
      <c r="G316" s="33"/>
      <c r="H316" s="33" t="s">
        <v>1308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1146</v>
      </c>
      <c r="D317" t="s">
        <v>427</v>
      </c>
      <c r="E317" s="33" t="s">
        <v>19</v>
      </c>
      <c r="F317" s="33" t="s">
        <v>20</v>
      </c>
      <c r="G317" s="33"/>
      <c r="H317" s="33" t="s">
        <v>854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1146</v>
      </c>
      <c r="D318" t="s">
        <v>429</v>
      </c>
      <c r="E318" s="33" t="s">
        <v>19</v>
      </c>
      <c r="F318" s="33" t="s">
        <v>20</v>
      </c>
      <c r="G318" s="33"/>
      <c r="H318" s="33" t="s">
        <v>855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1146</v>
      </c>
      <c r="D319" t="s">
        <v>431</v>
      </c>
      <c r="E319" s="33" t="s">
        <v>73</v>
      </c>
      <c r="F319" s="33" t="s">
        <v>28</v>
      </c>
      <c r="G319" s="33"/>
      <c r="H319" s="33" t="s">
        <v>859</v>
      </c>
      <c r="I319" s="34">
        <f t="shared" si="44"/>
        <v>27</v>
      </c>
      <c r="J319" s="34">
        <f t="shared" si="48"/>
        <v>1</v>
      </c>
      <c r="K319" s="35">
        <f t="shared" si="49"/>
        <v>0.9642857142857143</v>
      </c>
      <c r="L319" s="88" t="s">
        <v>1452</v>
      </c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1146</v>
      </c>
      <c r="D320" t="s">
        <v>431</v>
      </c>
      <c r="E320" s="33" t="s">
        <v>73</v>
      </c>
      <c r="F320" s="33" t="s">
        <v>28</v>
      </c>
      <c r="G320" s="33"/>
      <c r="H320" s="33" t="s">
        <v>860</v>
      </c>
      <c r="I320" s="34">
        <f t="shared" si="44"/>
        <v>27</v>
      </c>
      <c r="J320" s="34">
        <f t="shared" si="48"/>
        <v>1</v>
      </c>
      <c r="K320" s="35">
        <f t="shared" si="49"/>
        <v>0.9642857142857143</v>
      </c>
      <c r="L320" s="88" t="s">
        <v>1452</v>
      </c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1146</v>
      </c>
      <c r="D321" t="s">
        <v>434</v>
      </c>
      <c r="E321" s="33" t="s">
        <v>73</v>
      </c>
      <c r="F321" s="33" t="s">
        <v>28</v>
      </c>
      <c r="G321" s="33"/>
      <c r="H321" s="33" t="s">
        <v>861</v>
      </c>
      <c r="I321" s="34">
        <f t="shared" si="44"/>
        <v>27</v>
      </c>
      <c r="J321" s="34">
        <f t="shared" si="48"/>
        <v>1</v>
      </c>
      <c r="K321" s="35">
        <f t="shared" si="49"/>
        <v>0.9642857142857143</v>
      </c>
      <c r="L321" s="88" t="s">
        <v>1452</v>
      </c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1146</v>
      </c>
      <c r="D322" t="s">
        <v>434</v>
      </c>
      <c r="E322" s="33" t="s">
        <v>73</v>
      </c>
      <c r="F322" s="33" t="s">
        <v>28</v>
      </c>
      <c r="G322" s="33"/>
      <c r="H322" s="33" t="s">
        <v>862</v>
      </c>
      <c r="I322" s="34">
        <f t="shared" si="44"/>
        <v>27</v>
      </c>
      <c r="J322" s="34">
        <f t="shared" si="48"/>
        <v>1</v>
      </c>
      <c r="K322" s="35">
        <f t="shared" si="49"/>
        <v>0.9642857142857143</v>
      </c>
      <c r="L322" s="88" t="s">
        <v>1452</v>
      </c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1146</v>
      </c>
      <c r="D323" t="s">
        <v>438</v>
      </c>
      <c r="E323" s="33" t="s">
        <v>19</v>
      </c>
      <c r="F323" s="33" t="s">
        <v>20</v>
      </c>
      <c r="G323" s="33"/>
      <c r="H323" s="33" t="s">
        <v>863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1146</v>
      </c>
      <c r="D324" t="s">
        <v>449</v>
      </c>
      <c r="E324" s="33" t="s">
        <v>15</v>
      </c>
      <c r="F324" s="33" t="s">
        <v>20</v>
      </c>
      <c r="G324" s="33"/>
      <c r="H324" s="33" t="s">
        <v>864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1146</v>
      </c>
      <c r="D325" t="s">
        <v>451</v>
      </c>
      <c r="E325" s="33" t="s">
        <v>19</v>
      </c>
      <c r="F325" s="33" t="s">
        <v>20</v>
      </c>
      <c r="G325" s="33"/>
      <c r="H325" s="33" t="s">
        <v>865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1146</v>
      </c>
      <c r="D326" t="s">
        <v>440</v>
      </c>
      <c r="E326" s="33" t="s">
        <v>19</v>
      </c>
      <c r="F326" s="33" t="s">
        <v>20</v>
      </c>
      <c r="G326" s="33"/>
      <c r="H326" s="33" t="s">
        <v>866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1146</v>
      </c>
      <c r="D327" t="s">
        <v>443</v>
      </c>
      <c r="E327" s="33" t="s">
        <v>46</v>
      </c>
      <c r="F327" s="33" t="s">
        <v>20</v>
      </c>
      <c r="G327" s="33"/>
      <c r="H327" s="33" t="s">
        <v>867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1146</v>
      </c>
      <c r="D328" t="s">
        <v>453</v>
      </c>
      <c r="E328" s="33" t="s">
        <v>15</v>
      </c>
      <c r="F328" s="33" t="s">
        <v>1139</v>
      </c>
      <c r="G328" s="33" t="s">
        <v>1345</v>
      </c>
      <c r="H328" s="33" t="s">
        <v>868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1146</v>
      </c>
      <c r="D329" t="s">
        <v>445</v>
      </c>
      <c r="E329" s="33" t="s">
        <v>15</v>
      </c>
      <c r="F329" s="33" t="s">
        <v>28</v>
      </c>
      <c r="G329" s="33"/>
      <c r="H329" s="33" t="s">
        <v>869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1146</v>
      </c>
      <c r="D330" t="s">
        <v>447</v>
      </c>
      <c r="E330" s="33" t="s">
        <v>15</v>
      </c>
      <c r="F330" s="33" t="s">
        <v>28</v>
      </c>
      <c r="G330" s="33"/>
      <c r="H330" s="33" t="s">
        <v>870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1208</v>
      </c>
      <c r="B331" t="s">
        <v>1209</v>
      </c>
      <c r="C331" t="s">
        <v>1146</v>
      </c>
      <c r="D331" t="s">
        <v>1210</v>
      </c>
      <c r="E331" s="33" t="s">
        <v>1198</v>
      </c>
      <c r="F331" s="33" t="s">
        <v>28</v>
      </c>
      <c r="G331" s="33"/>
      <c r="H331" s="33" t="s">
        <v>1224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1208</v>
      </c>
      <c r="B332" t="s">
        <v>1228</v>
      </c>
      <c r="C332" t="s">
        <v>1146</v>
      </c>
      <c r="D332" t="s">
        <v>1210</v>
      </c>
      <c r="E332" s="33" t="s">
        <v>1198</v>
      </c>
      <c r="F332" s="33" t="s">
        <v>28</v>
      </c>
      <c r="G332" s="33"/>
      <c r="H332" s="33" t="s">
        <v>1225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1145</v>
      </c>
      <c r="D333" t="s">
        <v>455</v>
      </c>
      <c r="E333" s="33" t="s">
        <v>73</v>
      </c>
      <c r="F333" s="33" t="s">
        <v>28</v>
      </c>
      <c r="G333" s="33"/>
      <c r="H333" s="33" t="s">
        <v>871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1145</v>
      </c>
      <c r="D334" t="s">
        <v>455</v>
      </c>
      <c r="E334" s="33" t="s">
        <v>73</v>
      </c>
      <c r="F334" s="33" t="s">
        <v>28</v>
      </c>
      <c r="G334" s="33"/>
      <c r="H334" s="33" t="s">
        <v>872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1099</v>
      </c>
      <c r="C335" t="s">
        <v>1145</v>
      </c>
      <c r="D335" t="s">
        <v>457</v>
      </c>
      <c r="E335" s="33" t="s">
        <v>73</v>
      </c>
      <c r="F335" s="33" t="s">
        <v>28</v>
      </c>
      <c r="G335" s="33"/>
      <c r="H335" s="33" t="s">
        <v>873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1100</v>
      </c>
      <c r="C336" t="s">
        <v>1145</v>
      </c>
      <c r="D336" t="s">
        <v>457</v>
      </c>
      <c r="E336" s="33" t="s">
        <v>73</v>
      </c>
      <c r="F336" s="33" t="s">
        <v>28</v>
      </c>
      <c r="G336" s="33"/>
      <c r="H336" s="33" t="s">
        <v>874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1146</v>
      </c>
      <c r="D337" t="s">
        <v>1107</v>
      </c>
      <c r="E337" s="33" t="s">
        <v>19</v>
      </c>
      <c r="F337" s="33" t="s">
        <v>20</v>
      </c>
      <c r="G337" s="33"/>
      <c r="H337" s="33" t="s">
        <v>877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1146</v>
      </c>
      <c r="D338" t="s">
        <v>469</v>
      </c>
      <c r="E338" s="33" t="s">
        <v>19</v>
      </c>
      <c r="F338" s="33" t="s">
        <v>20</v>
      </c>
      <c r="G338" s="33"/>
      <c r="H338" s="33" t="s">
        <v>878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1146</v>
      </c>
      <c r="D339" t="s">
        <v>471</v>
      </c>
      <c r="E339" s="33" t="s">
        <v>19</v>
      </c>
      <c r="F339" s="33" t="s">
        <v>20</v>
      </c>
      <c r="G339" s="33"/>
      <c r="H339" s="33" t="s">
        <v>879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1101</v>
      </c>
      <c r="C340" t="s">
        <v>1146</v>
      </c>
      <c r="D340" t="s">
        <v>472</v>
      </c>
      <c r="E340" s="33" t="s">
        <v>19</v>
      </c>
      <c r="F340" s="33" t="s">
        <v>20</v>
      </c>
      <c r="G340" s="33"/>
      <c r="H340" s="33" t="s">
        <v>880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1108</v>
      </c>
      <c r="C341" t="s">
        <v>1146</v>
      </c>
      <c r="D341" t="s">
        <v>459</v>
      </c>
      <c r="E341" s="33" t="s">
        <v>15</v>
      </c>
      <c r="F341" s="33" t="s">
        <v>20</v>
      </c>
      <c r="G341" s="33"/>
      <c r="H341" s="33" t="s">
        <v>881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1109</v>
      </c>
      <c r="C342" t="s">
        <v>1146</v>
      </c>
      <c r="D342" t="s">
        <v>460</v>
      </c>
      <c r="E342" s="33" t="s">
        <v>19</v>
      </c>
      <c r="F342" s="33" t="s">
        <v>28</v>
      </c>
      <c r="G342" s="33"/>
      <c r="H342" s="33" t="s">
        <v>882</v>
      </c>
      <c r="I342" s="34">
        <f>COUNTIF(L342:AM342,"")</f>
        <v>27</v>
      </c>
      <c r="J342" s="34">
        <f>COUNTIF(L342:AM342,"APAGADO")</f>
        <v>1</v>
      </c>
      <c r="K342" s="35">
        <f>(I342)/(J342+I342)</f>
        <v>0.9642857142857143</v>
      </c>
      <c r="L342" s="88" t="s">
        <v>1452</v>
      </c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1110</v>
      </c>
      <c r="C343" t="s">
        <v>1146</v>
      </c>
      <c r="D343" t="s">
        <v>461</v>
      </c>
      <c r="E343" s="33" t="s">
        <v>19</v>
      </c>
      <c r="F343" s="33" t="s">
        <v>28</v>
      </c>
      <c r="G343" s="33"/>
      <c r="H343" s="33" t="s">
        <v>883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1146</v>
      </c>
      <c r="D344" t="s">
        <v>463</v>
      </c>
      <c r="E344" s="33" t="s">
        <v>19</v>
      </c>
      <c r="F344" s="33" t="s">
        <v>28</v>
      </c>
      <c r="G344" s="33"/>
      <c r="H344" s="33" t="s">
        <v>884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1111</v>
      </c>
      <c r="C345" t="s">
        <v>1146</v>
      </c>
      <c r="D345" t="s">
        <v>464</v>
      </c>
      <c r="E345" s="33" t="s">
        <v>15</v>
      </c>
      <c r="F345" s="33" t="s">
        <v>20</v>
      </c>
      <c r="G345" s="33"/>
      <c r="H345" s="33" t="s">
        <v>857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1112</v>
      </c>
      <c r="C346" t="s">
        <v>1146</v>
      </c>
      <c r="D346" t="s">
        <v>465</v>
      </c>
      <c r="E346" s="33" t="s">
        <v>15</v>
      </c>
      <c r="F346" s="33" t="s">
        <v>20</v>
      </c>
      <c r="G346" s="33"/>
      <c r="H346" s="33" t="s">
        <v>885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1102</v>
      </c>
      <c r="C347" t="s">
        <v>1146</v>
      </c>
      <c r="D347" t="s">
        <v>473</v>
      </c>
      <c r="E347" s="33" t="s">
        <v>15</v>
      </c>
      <c r="F347" s="33" t="s">
        <v>20</v>
      </c>
      <c r="G347" s="33"/>
      <c r="H347" s="33" t="s">
        <v>875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1146</v>
      </c>
      <c r="D348" t="s">
        <v>475</v>
      </c>
      <c r="E348" s="33" t="s">
        <v>15</v>
      </c>
      <c r="F348" s="33" t="s">
        <v>20</v>
      </c>
      <c r="G348" s="33"/>
      <c r="H348" s="33" t="s">
        <v>876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1103</v>
      </c>
      <c r="C349" t="s">
        <v>1146</v>
      </c>
      <c r="D349" t="s">
        <v>476</v>
      </c>
      <c r="E349" s="33" t="s">
        <v>73</v>
      </c>
      <c r="F349" s="33" t="s">
        <v>20</v>
      </c>
      <c r="G349" s="33"/>
      <c r="H349" s="33" t="s">
        <v>886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1104</v>
      </c>
      <c r="C350" t="s">
        <v>1146</v>
      </c>
      <c r="D350" t="s">
        <v>476</v>
      </c>
      <c r="E350" s="33" t="s">
        <v>73</v>
      </c>
      <c r="F350" s="33" t="s">
        <v>20</v>
      </c>
      <c r="G350" s="33"/>
      <c r="H350" s="33" t="s">
        <v>887</v>
      </c>
      <c r="I350" s="34">
        <f t="shared" si="50"/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1146</v>
      </c>
      <c r="D351" t="s">
        <v>478</v>
      </c>
      <c r="E351" s="33" t="s">
        <v>15</v>
      </c>
      <c r="F351" s="33" t="s">
        <v>28</v>
      </c>
      <c r="G351" s="33"/>
      <c r="H351" s="33" t="s">
        <v>888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1113</v>
      </c>
      <c r="C352" t="s">
        <v>1146</v>
      </c>
      <c r="D352" t="s">
        <v>466</v>
      </c>
      <c r="E352" s="33" t="s">
        <v>73</v>
      </c>
      <c r="F352" s="33" t="s">
        <v>28</v>
      </c>
      <c r="G352" s="33"/>
      <c r="H352" s="33" t="s">
        <v>889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1114</v>
      </c>
      <c r="C353" t="s">
        <v>1146</v>
      </c>
      <c r="D353" t="s">
        <v>466</v>
      </c>
      <c r="E353" s="33" t="s">
        <v>73</v>
      </c>
      <c r="F353" s="33" t="s">
        <v>28</v>
      </c>
      <c r="G353" s="33"/>
      <c r="H353" s="33" t="s">
        <v>890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1105</v>
      </c>
      <c r="C354" t="s">
        <v>1146</v>
      </c>
      <c r="D354" t="s">
        <v>479</v>
      </c>
      <c r="E354" s="33" t="s">
        <v>73</v>
      </c>
      <c r="F354" s="33" t="s">
        <v>28</v>
      </c>
      <c r="G354" s="33"/>
      <c r="H354" s="33" t="s">
        <v>891</v>
      </c>
      <c r="I354" s="34">
        <f t="shared" si="50"/>
        <v>28</v>
      </c>
      <c r="J354" s="34">
        <f t="shared" si="48"/>
        <v>0</v>
      </c>
      <c r="K354" s="35">
        <f t="shared" si="49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1106</v>
      </c>
      <c r="C355" t="s">
        <v>1146</v>
      </c>
      <c r="D355" t="s">
        <v>479</v>
      </c>
      <c r="E355" s="33" t="s">
        <v>73</v>
      </c>
      <c r="F355" s="33" t="s">
        <v>28</v>
      </c>
      <c r="G355" s="33"/>
      <c r="H355" s="33" t="s">
        <v>892</v>
      </c>
      <c r="I355" s="34">
        <f t="shared" si="50"/>
        <v>28</v>
      </c>
      <c r="J355" s="34">
        <f t="shared" si="48"/>
        <v>0</v>
      </c>
      <c r="K355" s="35">
        <f t="shared" si="49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1377</v>
      </c>
      <c r="C356" t="s">
        <v>1146</v>
      </c>
      <c r="D356" s="86" t="s">
        <v>1376</v>
      </c>
      <c r="E356" s="33" t="s">
        <v>73</v>
      </c>
      <c r="F356" s="33" t="s">
        <v>28</v>
      </c>
      <c r="G356" s="33"/>
      <c r="H356" s="33" t="s">
        <v>1378</v>
      </c>
      <c r="I356" s="34">
        <f>COUNTIF(L356:AM356,"")</f>
        <v>27</v>
      </c>
      <c r="J356" s="34">
        <f>COUNTIF(L356:AM356,"APAGADO")</f>
        <v>1</v>
      </c>
      <c r="K356" s="35">
        <f>(I356)/(J356+I356)</f>
        <v>0.9642857142857143</v>
      </c>
      <c r="L356" s="88" t="s">
        <v>1452</v>
      </c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1375</v>
      </c>
      <c r="C357" t="s">
        <v>1146</v>
      </c>
      <c r="D357" s="86" t="s">
        <v>1376</v>
      </c>
      <c r="E357" s="33" t="s">
        <v>73</v>
      </c>
      <c r="F357" s="33" t="s">
        <v>28</v>
      </c>
      <c r="G357" s="33"/>
      <c r="H357" s="33" t="s">
        <v>1379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1146</v>
      </c>
      <c r="D358" t="s">
        <v>481</v>
      </c>
      <c r="E358" s="33" t="s">
        <v>73</v>
      </c>
      <c r="F358" s="33" t="s">
        <v>28</v>
      </c>
      <c r="G358" s="33"/>
      <c r="H358" s="33" t="s">
        <v>893</v>
      </c>
      <c r="I358" s="34">
        <f t="shared" si="50"/>
        <v>28</v>
      </c>
      <c r="J358" s="34">
        <f t="shared" si="48"/>
        <v>0</v>
      </c>
      <c r="K358" s="35">
        <f t="shared" si="49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1146</v>
      </c>
      <c r="D359" t="s">
        <v>481</v>
      </c>
      <c r="E359" s="33" t="s">
        <v>73</v>
      </c>
      <c r="F359" s="33" t="s">
        <v>28</v>
      </c>
      <c r="G359" s="33"/>
      <c r="H359" s="33" t="s">
        <v>894</v>
      </c>
      <c r="I359" s="34">
        <f t="shared" si="50"/>
        <v>28</v>
      </c>
      <c r="J359" s="34">
        <f t="shared" si="48"/>
        <v>0</v>
      </c>
      <c r="K359" s="35">
        <f t="shared" si="49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1189</v>
      </c>
      <c r="C360" s="33" t="s">
        <v>1146</v>
      </c>
      <c r="D360" t="s">
        <v>1188</v>
      </c>
      <c r="E360" s="33" t="s">
        <v>15</v>
      </c>
      <c r="F360" s="33" t="s">
        <v>28</v>
      </c>
      <c r="G360" s="33"/>
      <c r="H360" s="33" t="s">
        <v>1190</v>
      </c>
      <c r="I360" s="34">
        <f t="shared" si="50"/>
        <v>28</v>
      </c>
      <c r="J360" s="34">
        <f t="shared" si="48"/>
        <v>0</v>
      </c>
      <c r="K360" s="35">
        <f t="shared" si="49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1115</v>
      </c>
      <c r="C361" t="s">
        <v>1145</v>
      </c>
      <c r="D361" t="s">
        <v>501</v>
      </c>
      <c r="E361" s="33" t="s">
        <v>19</v>
      </c>
      <c r="F361" s="33" t="s">
        <v>1139</v>
      </c>
      <c r="G361" s="33" t="s">
        <v>1346</v>
      </c>
      <c r="H361" s="33" t="s">
        <v>903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1145</v>
      </c>
      <c r="D362" t="s">
        <v>485</v>
      </c>
      <c r="E362" s="33" t="s">
        <v>19</v>
      </c>
      <c r="F362" s="33" t="s">
        <v>1139</v>
      </c>
      <c r="G362" s="33" t="s">
        <v>1346</v>
      </c>
      <c r="H362" s="33" t="s">
        <v>895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1145</v>
      </c>
      <c r="D363" t="s">
        <v>487</v>
      </c>
      <c r="E363" s="33" t="s">
        <v>19</v>
      </c>
      <c r="F363" s="33" t="s">
        <v>28</v>
      </c>
      <c r="G363" s="33"/>
      <c r="H363" s="33" t="s">
        <v>896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1145</v>
      </c>
      <c r="D364" t="s">
        <v>490</v>
      </c>
      <c r="E364" s="33" t="s">
        <v>19</v>
      </c>
      <c r="F364" s="33" t="s">
        <v>28</v>
      </c>
      <c r="G364" s="33"/>
      <c r="H364" s="33" t="s">
        <v>897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1145</v>
      </c>
      <c r="D365" t="s">
        <v>492</v>
      </c>
      <c r="E365" s="33" t="s">
        <v>15</v>
      </c>
      <c r="F365" s="33" t="s">
        <v>28</v>
      </c>
      <c r="G365" s="33"/>
      <c r="H365" s="33" t="s">
        <v>898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1145</v>
      </c>
      <c r="D366" t="s">
        <v>494</v>
      </c>
      <c r="E366" s="33" t="s">
        <v>19</v>
      </c>
      <c r="F366" s="33" t="s">
        <v>28</v>
      </c>
      <c r="G366" s="33"/>
      <c r="H366" s="33" t="s">
        <v>899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1145</v>
      </c>
      <c r="D367" t="s">
        <v>496</v>
      </c>
      <c r="E367" s="33" t="s">
        <v>15</v>
      </c>
      <c r="F367" s="33" t="s">
        <v>28</v>
      </c>
      <c r="G367" s="33"/>
      <c r="H367" s="33" t="s">
        <v>900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1145</v>
      </c>
      <c r="D368" t="s">
        <v>498</v>
      </c>
      <c r="E368" s="33" t="s">
        <v>19</v>
      </c>
      <c r="F368" s="33" t="s">
        <v>28</v>
      </c>
      <c r="G368" s="33"/>
      <c r="H368" s="33" t="s">
        <v>901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1145</v>
      </c>
      <c r="D369" t="s">
        <v>500</v>
      </c>
      <c r="E369" s="33" t="s">
        <v>19</v>
      </c>
      <c r="F369" s="33" t="s">
        <v>1139</v>
      </c>
      <c r="G369" s="33" t="s">
        <v>1347</v>
      </c>
      <c r="H369" s="33" t="s">
        <v>902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1272</v>
      </c>
      <c r="C370" t="s">
        <v>1145</v>
      </c>
      <c r="D370" t="s">
        <v>1273</v>
      </c>
      <c r="E370" s="33" t="s">
        <v>1198</v>
      </c>
      <c r="F370" s="33" t="s">
        <v>28</v>
      </c>
      <c r="G370" s="33"/>
      <c r="H370" s="33" t="s">
        <v>1274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1275</v>
      </c>
      <c r="C371" t="s">
        <v>1145</v>
      </c>
      <c r="D371" t="s">
        <v>1273</v>
      </c>
      <c r="E371" s="33" t="s">
        <v>1198</v>
      </c>
      <c r="F371" s="33" t="s">
        <v>28</v>
      </c>
      <c r="G371" s="33"/>
      <c r="H371" s="33" t="s">
        <v>1276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1309</v>
      </c>
      <c r="C372" t="s">
        <v>1145</v>
      </c>
      <c r="D372" t="s">
        <v>1325</v>
      </c>
      <c r="E372" t="s">
        <v>73</v>
      </c>
      <c r="F372" t="s">
        <v>28</v>
      </c>
      <c r="G372"/>
      <c r="H372" s="33" t="s">
        <v>1371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1310</v>
      </c>
      <c r="C373" t="s">
        <v>1145</v>
      </c>
      <c r="D373" t="s">
        <v>1325</v>
      </c>
      <c r="E373" t="s">
        <v>73</v>
      </c>
      <c r="F373" t="s">
        <v>28</v>
      </c>
      <c r="G373"/>
      <c r="H373" s="33" t="s">
        <v>1372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1146</v>
      </c>
      <c r="D374" t="s">
        <v>503</v>
      </c>
      <c r="E374" s="33" t="s">
        <v>19</v>
      </c>
      <c r="F374" s="33" t="s">
        <v>20</v>
      </c>
      <c r="G374" s="33"/>
      <c r="H374" s="33" t="s">
        <v>904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1146</v>
      </c>
      <c r="D375" t="s">
        <v>505</v>
      </c>
      <c r="E375" s="33" t="s">
        <v>15</v>
      </c>
      <c r="F375" s="33" t="s">
        <v>20</v>
      </c>
      <c r="G375" s="33"/>
      <c r="H375" s="33" t="s">
        <v>905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1146</v>
      </c>
      <c r="D376" t="s">
        <v>507</v>
      </c>
      <c r="E376" s="33" t="s">
        <v>73</v>
      </c>
      <c r="F376" s="33" t="s">
        <v>20</v>
      </c>
      <c r="G376" s="33"/>
      <c r="H376" s="33" t="s">
        <v>906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1146</v>
      </c>
      <c r="D377" t="s">
        <v>507</v>
      </c>
      <c r="E377" s="33" t="s">
        <v>73</v>
      </c>
      <c r="F377" s="33" t="s">
        <v>20</v>
      </c>
      <c r="G377" s="33"/>
      <c r="H377" s="33" t="s">
        <v>907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1146</v>
      </c>
      <c r="D378" t="s">
        <v>510</v>
      </c>
      <c r="E378" s="33" t="s">
        <v>73</v>
      </c>
      <c r="F378" s="33" t="s">
        <v>20</v>
      </c>
      <c r="G378" s="33"/>
      <c r="H378" s="33" t="s">
        <v>908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1146</v>
      </c>
      <c r="D379" t="s">
        <v>510</v>
      </c>
      <c r="E379" s="33" t="s">
        <v>73</v>
      </c>
      <c r="F379" s="33" t="s">
        <v>20</v>
      </c>
      <c r="G379" s="33"/>
      <c r="H379" s="33" t="s">
        <v>909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1146</v>
      </c>
      <c r="D380" t="s">
        <v>513</v>
      </c>
      <c r="E380" s="33" t="s">
        <v>15</v>
      </c>
      <c r="F380" s="33" t="s">
        <v>28</v>
      </c>
      <c r="G380" s="33"/>
      <c r="H380" s="33" t="s">
        <v>910</v>
      </c>
      <c r="I380" s="34">
        <f>COUNTIF(L380:AM380,"")</f>
        <v>27</v>
      </c>
      <c r="J380" s="34">
        <f t="shared" si="48"/>
        <v>1</v>
      </c>
      <c r="K380" s="35">
        <f t="shared" si="49"/>
        <v>0.9642857142857143</v>
      </c>
      <c r="L380" s="88" t="s">
        <v>1452</v>
      </c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1116</v>
      </c>
      <c r="C381" t="s">
        <v>1146</v>
      </c>
      <c r="D381" t="s">
        <v>514</v>
      </c>
      <c r="E381" s="33" t="s">
        <v>73</v>
      </c>
      <c r="F381" s="33" t="s">
        <v>28</v>
      </c>
      <c r="G381" s="33"/>
      <c r="H381" s="33" t="s">
        <v>911</v>
      </c>
      <c r="I381" s="34">
        <f t="shared" si="50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1117</v>
      </c>
      <c r="C382" t="s">
        <v>1146</v>
      </c>
      <c r="D382" t="s">
        <v>514</v>
      </c>
      <c r="E382" s="33" t="s">
        <v>73</v>
      </c>
      <c r="F382" s="33" t="s">
        <v>28</v>
      </c>
      <c r="G382" s="33"/>
      <c r="H382" s="33" t="s">
        <v>912</v>
      </c>
      <c r="I382" s="34">
        <f t="shared" si="50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1146</v>
      </c>
      <c r="D383" t="s">
        <v>516</v>
      </c>
      <c r="E383" s="33" t="s">
        <v>73</v>
      </c>
      <c r="F383" s="33" t="s">
        <v>28</v>
      </c>
      <c r="G383" s="33"/>
      <c r="H383" s="33" t="s">
        <v>913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1146</v>
      </c>
      <c r="D384" t="s">
        <v>516</v>
      </c>
      <c r="E384" s="33" t="s">
        <v>73</v>
      </c>
      <c r="F384" s="33" t="s">
        <v>28</v>
      </c>
      <c r="G384" s="33"/>
      <c r="H384" s="33" t="s">
        <v>914</v>
      </c>
      <c r="I384" s="34">
        <f t="shared" si="50"/>
        <v>28</v>
      </c>
      <c r="J384" s="34">
        <f t="shared" si="48"/>
        <v>0</v>
      </c>
      <c r="K384" s="35">
        <f t="shared" si="49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1179</v>
      </c>
      <c r="C385" s="33" t="s">
        <v>1146</v>
      </c>
      <c r="D385" t="s">
        <v>1180</v>
      </c>
      <c r="E385" s="33" t="s">
        <v>19</v>
      </c>
      <c r="F385" s="33" t="s">
        <v>28</v>
      </c>
      <c r="G385" s="33"/>
      <c r="H385" s="33" t="s">
        <v>1181</v>
      </c>
      <c r="I385" s="34">
        <f t="shared" si="50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1333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1184</v>
      </c>
      <c r="C386" s="33" t="s">
        <v>1146</v>
      </c>
      <c r="D386" t="s">
        <v>1182</v>
      </c>
      <c r="E386" s="33" t="s">
        <v>19</v>
      </c>
      <c r="F386" s="33" t="s">
        <v>28</v>
      </c>
      <c r="G386" s="33"/>
      <c r="H386" s="33" t="s">
        <v>1183</v>
      </c>
      <c r="I386" s="34">
        <f t="shared" si="50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1185</v>
      </c>
      <c r="C387" s="33" t="s">
        <v>1146</v>
      </c>
      <c r="D387" t="s">
        <v>1186</v>
      </c>
      <c r="E387" s="33" t="s">
        <v>19</v>
      </c>
      <c r="F387" s="33" t="s">
        <v>28</v>
      </c>
      <c r="G387" s="33"/>
      <c r="H387" s="33" t="s">
        <v>1187</v>
      </c>
      <c r="I387" s="34">
        <f t="shared" si="50"/>
        <v>27</v>
      </c>
      <c r="J387" s="34">
        <f t="shared" ref="J387" si="54">COUNTIF(L387:AM387,"APAGADO")</f>
        <v>1</v>
      </c>
      <c r="K387" s="35">
        <f t="shared" ref="K387" si="55">(I387)/(J387+I387)</f>
        <v>0.9642857142857143</v>
      </c>
      <c r="L387" s="88" t="s">
        <v>1452</v>
      </c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1146</v>
      </c>
      <c r="D388" t="s">
        <v>1122</v>
      </c>
      <c r="E388" s="33" t="s">
        <v>19</v>
      </c>
      <c r="F388" s="33" t="s">
        <v>28</v>
      </c>
      <c r="G388" s="33"/>
      <c r="H388" s="33" t="s">
        <v>915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1146</v>
      </c>
      <c r="D389" t="s">
        <v>1175</v>
      </c>
      <c r="E389" s="33" t="s">
        <v>19</v>
      </c>
      <c r="F389" s="33" t="s">
        <v>28</v>
      </c>
      <c r="G389" s="33"/>
      <c r="H389" s="33" t="s">
        <v>916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1146</v>
      </c>
      <c r="D390" t="s">
        <v>534</v>
      </c>
      <c r="E390" s="33" t="s">
        <v>19</v>
      </c>
      <c r="F390" s="33" t="s">
        <v>28</v>
      </c>
      <c r="G390" s="33"/>
      <c r="H390" s="33" t="s">
        <v>917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1146</v>
      </c>
      <c r="D391" t="s">
        <v>536</v>
      </c>
      <c r="E391" s="33" t="s">
        <v>19</v>
      </c>
      <c r="F391" s="33" t="s">
        <v>28</v>
      </c>
      <c r="G391" s="33"/>
      <c r="H391" s="33" t="s">
        <v>918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1146</v>
      </c>
      <c r="D392" t="s">
        <v>538</v>
      </c>
      <c r="E392" s="33" t="s">
        <v>19</v>
      </c>
      <c r="F392" s="33" t="s">
        <v>20</v>
      </c>
      <c r="G392" s="33"/>
      <c r="H392" s="33" t="s">
        <v>919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1146</v>
      </c>
      <c r="D393" t="s">
        <v>1153</v>
      </c>
      <c r="E393" s="33" t="s">
        <v>19</v>
      </c>
      <c r="F393" s="33" t="s">
        <v>28</v>
      </c>
      <c r="G393" s="33"/>
      <c r="H393" s="33" t="s">
        <v>920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1145</v>
      </c>
      <c r="D394" t="s">
        <v>1152</v>
      </c>
      <c r="E394" s="33"/>
      <c r="F394" s="33" t="s">
        <v>28</v>
      </c>
      <c r="G394" s="33"/>
      <c r="H394" s="33" t="s">
        <v>921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1146</v>
      </c>
      <c r="D395" t="s">
        <v>542</v>
      </c>
      <c r="E395" s="33" t="s">
        <v>19</v>
      </c>
      <c r="F395" s="33" t="s">
        <v>28</v>
      </c>
      <c r="G395" s="33"/>
      <c r="H395" s="33" t="s">
        <v>922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1146</v>
      </c>
      <c r="D396" t="s">
        <v>544</v>
      </c>
      <c r="E396" s="33" t="s">
        <v>19</v>
      </c>
      <c r="F396" s="33" t="s">
        <v>28</v>
      </c>
      <c r="G396" s="33"/>
      <c r="H396" s="33" t="s">
        <v>923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1118</v>
      </c>
      <c r="C397" t="s">
        <v>1146</v>
      </c>
      <c r="D397" t="s">
        <v>545</v>
      </c>
      <c r="E397" s="33" t="s">
        <v>19</v>
      </c>
      <c r="F397" s="33" t="s">
        <v>28</v>
      </c>
      <c r="G397" s="33"/>
      <c r="H397" s="33" t="s">
        <v>924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1146</v>
      </c>
      <c r="D398" t="s">
        <v>547</v>
      </c>
      <c r="E398" s="33" t="s">
        <v>19</v>
      </c>
      <c r="F398" s="33" t="s">
        <v>28</v>
      </c>
      <c r="G398" s="33"/>
      <c r="H398" s="33" t="s">
        <v>925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1123</v>
      </c>
      <c r="C399" t="s">
        <v>1146</v>
      </c>
      <c r="D399" t="s">
        <v>518</v>
      </c>
      <c r="E399" s="33" t="s">
        <v>15</v>
      </c>
      <c r="F399" s="33" t="s">
        <v>1139</v>
      </c>
      <c r="G399" s="33" t="s">
        <v>1348</v>
      </c>
      <c r="H399" s="33" t="s">
        <v>926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1124</v>
      </c>
      <c r="C400" t="s">
        <v>1146</v>
      </c>
      <c r="D400" t="s">
        <v>520</v>
      </c>
      <c r="E400" s="33" t="s">
        <v>19</v>
      </c>
      <c r="F400" s="33" t="s">
        <v>28</v>
      </c>
      <c r="G400" s="33"/>
      <c r="H400" s="33" t="s">
        <v>927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1119</v>
      </c>
      <c r="C401" t="s">
        <v>1146</v>
      </c>
      <c r="D401" t="s">
        <v>548</v>
      </c>
      <c r="E401" s="33" t="s">
        <v>15</v>
      </c>
      <c r="F401" s="33" t="s">
        <v>28</v>
      </c>
      <c r="G401" s="33"/>
      <c r="H401" s="33" t="s">
        <v>928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1146</v>
      </c>
      <c r="D402" t="s">
        <v>522</v>
      </c>
      <c r="E402" s="33" t="s">
        <v>15</v>
      </c>
      <c r="F402" s="33" t="s">
        <v>1139</v>
      </c>
      <c r="G402" s="33" t="s">
        <v>1349</v>
      </c>
      <c r="H402" s="33" t="s">
        <v>929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1146</v>
      </c>
      <c r="D403" t="s">
        <v>525</v>
      </c>
      <c r="E403" s="33" t="s">
        <v>15</v>
      </c>
      <c r="F403" s="33" t="s">
        <v>1139</v>
      </c>
      <c r="G403" s="33" t="s">
        <v>1345</v>
      </c>
      <c r="H403" s="33" t="s">
        <v>930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1146</v>
      </c>
      <c r="D404" t="s">
        <v>1174</v>
      </c>
      <c r="E404" s="33" t="s">
        <v>15</v>
      </c>
      <c r="F404" s="33" t="s">
        <v>1139</v>
      </c>
      <c r="G404" s="33" t="s">
        <v>1350</v>
      </c>
      <c r="H404" s="33" t="s">
        <v>931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1125</v>
      </c>
      <c r="C405" t="s">
        <v>1146</v>
      </c>
      <c r="D405" t="s">
        <v>527</v>
      </c>
      <c r="E405" s="33" t="s">
        <v>15</v>
      </c>
      <c r="F405" s="33" t="s">
        <v>1139</v>
      </c>
      <c r="G405" s="33" t="s">
        <v>1351</v>
      </c>
      <c r="H405" s="33" t="s">
        <v>932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1126</v>
      </c>
      <c r="C406" t="s">
        <v>1146</v>
      </c>
      <c r="D406" t="s">
        <v>528</v>
      </c>
      <c r="E406" s="33" t="s">
        <v>15</v>
      </c>
      <c r="F406" s="33" t="s">
        <v>20</v>
      </c>
      <c r="G406" s="33"/>
      <c r="H406" s="33" t="s">
        <v>933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1146</v>
      </c>
      <c r="D407" t="s">
        <v>530</v>
      </c>
      <c r="E407" s="33" t="s">
        <v>46</v>
      </c>
      <c r="F407" s="33" t="s">
        <v>20</v>
      </c>
      <c r="G407" s="33"/>
      <c r="H407" s="33" t="s">
        <v>934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1120</v>
      </c>
      <c r="C408" t="s">
        <v>1146</v>
      </c>
      <c r="D408" t="s">
        <v>549</v>
      </c>
      <c r="E408" s="33" t="s">
        <v>73</v>
      </c>
      <c r="F408" s="33" t="s">
        <v>28</v>
      </c>
      <c r="G408" s="33"/>
      <c r="H408" s="33" t="s">
        <v>935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1121</v>
      </c>
      <c r="C409" t="s">
        <v>1146</v>
      </c>
      <c r="D409" t="s">
        <v>549</v>
      </c>
      <c r="E409" s="33" t="s">
        <v>73</v>
      </c>
      <c r="F409" s="33" t="s">
        <v>28</v>
      </c>
      <c r="G409" s="33"/>
      <c r="H409" s="33" t="s">
        <v>936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1145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1145</v>
      </c>
      <c r="D411" t="s">
        <v>551</v>
      </c>
      <c r="E411" s="33" t="s">
        <v>73</v>
      </c>
      <c r="F411" s="33" t="s">
        <v>28</v>
      </c>
      <c r="G411" s="33"/>
      <c r="H411" s="33" t="s">
        <v>937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1229</v>
      </c>
      <c r="C412" t="s">
        <v>1146</v>
      </c>
      <c r="D412" t="s">
        <v>1231</v>
      </c>
      <c r="E412" s="33" t="s">
        <v>73</v>
      </c>
      <c r="F412" s="33" t="s">
        <v>28</v>
      </c>
      <c r="G412" s="33"/>
      <c r="H412" s="33" t="s">
        <v>1232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1230</v>
      </c>
      <c r="C413" t="s">
        <v>1146</v>
      </c>
      <c r="D413" t="s">
        <v>1231</v>
      </c>
      <c r="E413" s="33" t="s">
        <v>1198</v>
      </c>
      <c r="F413" s="33" t="s">
        <v>28</v>
      </c>
      <c r="G413" s="33"/>
      <c r="H413" s="33" t="s">
        <v>1233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1292</v>
      </c>
      <c r="C414" s="33" t="s">
        <v>1146</v>
      </c>
      <c r="D414" t="s">
        <v>1288</v>
      </c>
      <c r="E414" s="33" t="s">
        <v>15</v>
      </c>
      <c r="F414" s="33" t="s">
        <v>28</v>
      </c>
      <c r="G414" s="33"/>
      <c r="H414" s="33" t="s">
        <v>1289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1127</v>
      </c>
      <c r="C415" t="s">
        <v>1145</v>
      </c>
      <c r="D415" t="s">
        <v>555</v>
      </c>
      <c r="E415" s="33" t="s">
        <v>19</v>
      </c>
      <c r="F415" s="33" t="s">
        <v>28</v>
      </c>
      <c r="G415" s="33"/>
      <c r="H415" s="33" t="s">
        <v>940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1128</v>
      </c>
      <c r="C416" t="s">
        <v>1145</v>
      </c>
      <c r="D416" t="s">
        <v>556</v>
      </c>
      <c r="E416" s="33" t="s">
        <v>19</v>
      </c>
      <c r="F416" s="33" t="s">
        <v>28</v>
      </c>
      <c r="G416" s="33"/>
      <c r="H416" s="33" t="s">
        <v>941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1145</v>
      </c>
      <c r="D417" t="s">
        <v>558</v>
      </c>
      <c r="E417" s="33" t="s">
        <v>73</v>
      </c>
      <c r="F417" s="33" t="s">
        <v>28</v>
      </c>
      <c r="G417" s="33"/>
      <c r="H417" s="33" t="s">
        <v>938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1145</v>
      </c>
      <c r="D418" t="s">
        <v>558</v>
      </c>
      <c r="E418" s="33" t="s">
        <v>73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1145</v>
      </c>
      <c r="D419" t="s">
        <v>561</v>
      </c>
      <c r="E419" s="33" t="s">
        <v>73</v>
      </c>
      <c r="F419" s="33" t="s">
        <v>28</v>
      </c>
      <c r="G419" s="33"/>
      <c r="H419" s="33" t="s">
        <v>942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1145</v>
      </c>
      <c r="D420" t="s">
        <v>561</v>
      </c>
      <c r="E420" s="33" t="s">
        <v>73</v>
      </c>
      <c r="F420" s="33" t="s">
        <v>28</v>
      </c>
      <c r="G420" s="33"/>
      <c r="H420" s="33" t="s">
        <v>943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1145</v>
      </c>
      <c r="D421" t="s">
        <v>554</v>
      </c>
      <c r="E421" s="33" t="s">
        <v>19</v>
      </c>
      <c r="F421" s="33" t="s">
        <v>28</v>
      </c>
      <c r="G421" s="33"/>
      <c r="H421" s="33" t="s">
        <v>944</v>
      </c>
      <c r="I421" s="34">
        <f t="shared" si="58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1145</v>
      </c>
      <c r="D422" t="s">
        <v>564</v>
      </c>
      <c r="E422" s="33" t="s">
        <v>15</v>
      </c>
      <c r="F422" s="33" t="s">
        <v>28</v>
      </c>
      <c r="G422" s="33"/>
      <c r="H422" s="33" t="s">
        <v>945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1145</v>
      </c>
      <c r="D423" t="s">
        <v>566</v>
      </c>
      <c r="E423" s="33" t="s">
        <v>19</v>
      </c>
      <c r="F423" s="33" t="s">
        <v>28</v>
      </c>
      <c r="G423" s="33"/>
      <c r="H423" s="33" t="s">
        <v>946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1145</v>
      </c>
      <c r="D424" t="s">
        <v>568</v>
      </c>
      <c r="E424" s="33" t="s">
        <v>19</v>
      </c>
      <c r="F424" s="33" t="s">
        <v>20</v>
      </c>
      <c r="G424" s="33"/>
      <c r="H424" s="33" t="s">
        <v>947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1145</v>
      </c>
      <c r="D425" t="s">
        <v>570</v>
      </c>
      <c r="E425" s="33" t="s">
        <v>19</v>
      </c>
      <c r="F425" s="33" t="s">
        <v>20</v>
      </c>
      <c r="G425" s="33"/>
      <c r="H425" s="33" t="s">
        <v>948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1145</v>
      </c>
      <c r="D426" t="s">
        <v>572</v>
      </c>
      <c r="E426" s="33" t="s">
        <v>19</v>
      </c>
      <c r="F426" s="33" t="s">
        <v>1139</v>
      </c>
      <c r="G426" s="33" t="s">
        <v>1352</v>
      </c>
      <c r="H426" s="33" t="s">
        <v>949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1145</v>
      </c>
      <c r="D427" t="s">
        <v>574</v>
      </c>
      <c r="E427" s="33" t="s">
        <v>19</v>
      </c>
      <c r="F427" s="33" t="s">
        <v>20</v>
      </c>
      <c r="G427" s="33"/>
      <c r="H427" s="33" t="s">
        <v>950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1146</v>
      </c>
      <c r="D428" t="s">
        <v>577</v>
      </c>
      <c r="E428" s="33" t="s">
        <v>15</v>
      </c>
      <c r="F428" s="33" t="s">
        <v>28</v>
      </c>
      <c r="G428" s="33"/>
      <c r="H428" s="33" t="s">
        <v>951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1146</v>
      </c>
      <c r="D429" t="s">
        <v>579</v>
      </c>
      <c r="E429" s="33" t="s">
        <v>15</v>
      </c>
      <c r="F429" s="33" t="s">
        <v>28</v>
      </c>
      <c r="G429" s="33"/>
      <c r="H429" s="33" t="s">
        <v>952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1129</v>
      </c>
      <c r="C430" t="s">
        <v>1146</v>
      </c>
      <c r="D430" t="s">
        <v>580</v>
      </c>
      <c r="E430" s="33" t="s">
        <v>73</v>
      </c>
      <c r="F430" s="33" t="s">
        <v>28</v>
      </c>
      <c r="G430" s="33"/>
      <c r="H430" s="33" t="s">
        <v>953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1130</v>
      </c>
      <c r="C431" t="s">
        <v>1146</v>
      </c>
      <c r="D431" t="s">
        <v>580</v>
      </c>
      <c r="E431" s="33" t="s">
        <v>73</v>
      </c>
      <c r="F431" s="33" t="s">
        <v>28</v>
      </c>
      <c r="G431" s="33"/>
      <c r="H431" s="33" t="s">
        <v>954</v>
      </c>
      <c r="I431" s="34">
        <f t="shared" si="58"/>
        <v>28</v>
      </c>
      <c r="J431" s="34">
        <f t="shared" si="56"/>
        <v>0</v>
      </c>
      <c r="K431" s="35">
        <f t="shared" si="57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1131</v>
      </c>
      <c r="C432" t="s">
        <v>1146</v>
      </c>
      <c r="D432" t="s">
        <v>582</v>
      </c>
      <c r="E432" s="33" t="s">
        <v>73</v>
      </c>
      <c r="F432" s="33" t="s">
        <v>28</v>
      </c>
      <c r="G432" s="33"/>
      <c r="H432" s="33" t="s">
        <v>955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1132</v>
      </c>
      <c r="C433" t="s">
        <v>1146</v>
      </c>
      <c r="D433" t="s">
        <v>583</v>
      </c>
      <c r="E433" s="33" t="s">
        <v>15</v>
      </c>
      <c r="F433" s="33" t="s">
        <v>28</v>
      </c>
      <c r="G433" s="33"/>
      <c r="H433" s="33" t="s">
        <v>956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1146</v>
      </c>
      <c r="D434" t="s">
        <v>585</v>
      </c>
      <c r="E434" s="33" t="s">
        <v>73</v>
      </c>
      <c r="F434" s="33" t="s">
        <v>28</v>
      </c>
      <c r="G434" s="33"/>
      <c r="H434" s="33" t="s">
        <v>957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1146</v>
      </c>
      <c r="D435" t="s">
        <v>587</v>
      </c>
      <c r="E435" s="33" t="s">
        <v>15</v>
      </c>
      <c r="F435" s="33" t="s">
        <v>28</v>
      </c>
      <c r="G435" s="33"/>
      <c r="H435" s="33" t="s">
        <v>958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1146</v>
      </c>
      <c r="D436" t="s">
        <v>589</v>
      </c>
      <c r="E436" s="33" t="s">
        <v>15</v>
      </c>
      <c r="F436" s="33" t="s">
        <v>28</v>
      </c>
      <c r="G436" s="33"/>
      <c r="H436" s="33" t="s">
        <v>959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1146</v>
      </c>
      <c r="D437" t="s">
        <v>1176</v>
      </c>
      <c r="E437" s="33" t="s">
        <v>19</v>
      </c>
      <c r="F437" s="33" t="s">
        <v>20</v>
      </c>
      <c r="G437" s="33"/>
      <c r="H437" s="33" t="s">
        <v>960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1133</v>
      </c>
      <c r="C438" t="s">
        <v>1146</v>
      </c>
      <c r="D438" t="s">
        <v>1177</v>
      </c>
      <c r="E438" s="33" t="s">
        <v>73</v>
      </c>
      <c r="F438" s="33" t="s">
        <v>28</v>
      </c>
      <c r="G438" s="33"/>
      <c r="H438" s="33" t="s">
        <v>961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1134</v>
      </c>
      <c r="C439" t="s">
        <v>1146</v>
      </c>
      <c r="D439" t="s">
        <v>1177</v>
      </c>
      <c r="E439" s="33" t="s">
        <v>73</v>
      </c>
      <c r="F439" s="33" t="s">
        <v>28</v>
      </c>
      <c r="G439" s="33"/>
      <c r="H439" s="33" t="s">
        <v>962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1135</v>
      </c>
      <c r="C440" t="s">
        <v>1146</v>
      </c>
      <c r="D440" t="s">
        <v>1191</v>
      </c>
      <c r="E440" s="33" t="s">
        <v>15</v>
      </c>
      <c r="F440" s="33" t="s">
        <v>28</v>
      </c>
      <c r="G440" s="33"/>
      <c r="H440" s="33" t="s">
        <v>963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1146</v>
      </c>
      <c r="D441" t="s">
        <v>1178</v>
      </c>
      <c r="E441" s="33" t="s">
        <v>15</v>
      </c>
      <c r="F441" s="33" t="s">
        <v>28</v>
      </c>
      <c r="G441" s="33"/>
      <c r="H441" s="33" t="s">
        <v>1308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1146</v>
      </c>
      <c r="D442" t="s">
        <v>594</v>
      </c>
      <c r="E442" s="33" t="s">
        <v>73</v>
      </c>
      <c r="F442" s="33" t="s">
        <v>28</v>
      </c>
      <c r="G442" s="33"/>
      <c r="H442" s="33" t="s">
        <v>964</v>
      </c>
      <c r="I442" s="34">
        <f t="shared" si="58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1136</v>
      </c>
      <c r="C443" t="s">
        <v>1146</v>
      </c>
      <c r="D443" t="s">
        <v>594</v>
      </c>
      <c r="E443" s="33" t="s">
        <v>73</v>
      </c>
      <c r="F443" s="33" t="s">
        <v>28</v>
      </c>
      <c r="G443" s="33"/>
      <c r="H443" s="33" t="s">
        <v>965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1137</v>
      </c>
      <c r="C444" t="s">
        <v>1146</v>
      </c>
      <c r="D444" t="s">
        <v>595</v>
      </c>
      <c r="E444" s="33" t="s">
        <v>73</v>
      </c>
      <c r="F444" s="33" t="s">
        <v>28</v>
      </c>
      <c r="G444" s="33"/>
      <c r="H444" s="33" t="s">
        <v>966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1146</v>
      </c>
      <c r="D445" t="s">
        <v>595</v>
      </c>
      <c r="E445" s="33" t="s">
        <v>73</v>
      </c>
      <c r="F445" s="33" t="s">
        <v>28</v>
      </c>
      <c r="G445" s="33"/>
      <c r="H445" s="33" t="s">
        <v>967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1146</v>
      </c>
      <c r="D446" t="s">
        <v>599</v>
      </c>
      <c r="E446" s="33" t="s">
        <v>15</v>
      </c>
      <c r="F446" s="33" t="s">
        <v>28</v>
      </c>
      <c r="G446" s="33"/>
      <c r="H446" s="33" t="s">
        <v>968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1138</v>
      </c>
      <c r="C447" t="s">
        <v>1146</v>
      </c>
      <c r="D447" t="s">
        <v>601</v>
      </c>
      <c r="E447" s="33" t="s">
        <v>15</v>
      </c>
      <c r="F447" s="33" t="s">
        <v>20</v>
      </c>
      <c r="G447" s="33"/>
      <c r="H447" s="33" t="s">
        <v>969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1146</v>
      </c>
      <c r="D448" t="s">
        <v>603</v>
      </c>
      <c r="E448" s="33" t="s">
        <v>15</v>
      </c>
      <c r="F448" s="33" t="s">
        <v>20</v>
      </c>
      <c r="G448" s="33"/>
      <c r="H448" s="33" t="s">
        <v>970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1146</v>
      </c>
      <c r="D449" t="s">
        <v>605</v>
      </c>
      <c r="E449" s="33" t="s">
        <v>15</v>
      </c>
      <c r="F449" s="33" t="s">
        <v>20</v>
      </c>
      <c r="G449" s="33"/>
      <c r="H449" s="33" t="s">
        <v>971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1199</v>
      </c>
      <c r="C450" s="33" t="s">
        <v>1146</v>
      </c>
      <c r="D450" t="s">
        <v>1201</v>
      </c>
      <c r="E450" s="33" t="s">
        <v>1198</v>
      </c>
      <c r="F450" s="33" t="s">
        <v>28</v>
      </c>
      <c r="G450" s="33"/>
      <c r="H450" s="33" t="s">
        <v>1206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1200</v>
      </c>
      <c r="C451" s="33" t="s">
        <v>1146</v>
      </c>
      <c r="D451" t="s">
        <v>1201</v>
      </c>
      <c r="E451" s="33" t="s">
        <v>1198</v>
      </c>
      <c r="F451" s="33" t="s">
        <v>28</v>
      </c>
      <c r="G451" s="33"/>
      <c r="H451" s="33" t="s">
        <v>1207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1285</v>
      </c>
      <c r="C452" s="33" t="s">
        <v>1146</v>
      </c>
      <c r="D452" t="s">
        <v>1286</v>
      </c>
      <c r="E452" s="33" t="s">
        <v>15</v>
      </c>
      <c r="F452" s="33" t="s">
        <v>28</v>
      </c>
      <c r="G452" s="33"/>
      <c r="H452" s="33" t="s">
        <v>1287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1146</v>
      </c>
      <c r="D453" t="s">
        <v>610</v>
      </c>
      <c r="E453" s="33" t="s">
        <v>19</v>
      </c>
      <c r="F453" s="33" t="s">
        <v>20</v>
      </c>
      <c r="G453" s="33"/>
      <c r="H453" s="33" t="s">
        <v>972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1146</v>
      </c>
      <c r="D454" t="s">
        <v>612</v>
      </c>
      <c r="E454" s="33" t="s">
        <v>19</v>
      </c>
      <c r="F454" s="33" t="s">
        <v>20</v>
      </c>
      <c r="G454" s="33"/>
      <c r="H454" s="33" t="s">
        <v>973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1146</v>
      </c>
      <c r="D455" t="s">
        <v>614</v>
      </c>
      <c r="E455" s="33" t="s">
        <v>15</v>
      </c>
      <c r="F455" s="33" t="s">
        <v>20</v>
      </c>
      <c r="G455" s="33"/>
      <c r="H455" s="33" t="s">
        <v>974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1146</v>
      </c>
      <c r="D456" t="s">
        <v>607</v>
      </c>
      <c r="E456" s="33" t="s">
        <v>19</v>
      </c>
      <c r="F456" s="33" t="s">
        <v>20</v>
      </c>
      <c r="G456" s="33"/>
      <c r="H456" s="33" t="s">
        <v>975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1396</v>
      </c>
      <c r="B457" s="33">
        <v>21</v>
      </c>
      <c r="C457" t="s">
        <v>1412</v>
      </c>
      <c r="D457" t="s">
        <v>1389</v>
      </c>
      <c r="E457" s="33" t="s">
        <v>1417</v>
      </c>
      <c r="F457" s="33" t="s">
        <v>1395</v>
      </c>
      <c r="G457" s="33"/>
      <c r="H457" s="83" t="s">
        <v>1402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1396</v>
      </c>
      <c r="B458" s="33" t="s">
        <v>1397</v>
      </c>
      <c r="C458" t="s">
        <v>1412</v>
      </c>
      <c r="D458" t="s">
        <v>1389</v>
      </c>
      <c r="E458" s="33" t="s">
        <v>1394</v>
      </c>
      <c r="F458" s="33" t="s">
        <v>1395</v>
      </c>
      <c r="G458" s="33"/>
      <c r="H458" s="33" t="s">
        <v>1407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1396</v>
      </c>
      <c r="B459" s="33">
        <v>22</v>
      </c>
      <c r="C459" t="s">
        <v>1412</v>
      </c>
      <c r="D459" t="s">
        <v>1390</v>
      </c>
      <c r="E459" s="33" t="s">
        <v>1417</v>
      </c>
      <c r="F459" s="33" t="s">
        <v>1395</v>
      </c>
      <c r="G459" s="33"/>
      <c r="H459" s="83" t="s">
        <v>1403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1396</v>
      </c>
      <c r="B460" s="33" t="s">
        <v>1398</v>
      </c>
      <c r="C460" t="s">
        <v>1412</v>
      </c>
      <c r="D460" t="s">
        <v>1390</v>
      </c>
      <c r="E460" s="33" t="s">
        <v>1394</v>
      </c>
      <c r="F460" s="33" t="s">
        <v>1395</v>
      </c>
      <c r="G460" s="33"/>
      <c r="H460" s="33" t="s">
        <v>1408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1396</v>
      </c>
      <c r="B461" s="33">
        <v>23</v>
      </c>
      <c r="C461" t="s">
        <v>1412</v>
      </c>
      <c r="D461" t="s">
        <v>1391</v>
      </c>
      <c r="E461" s="33" t="s">
        <v>1417</v>
      </c>
      <c r="F461" s="33" t="s">
        <v>1395</v>
      </c>
      <c r="G461" s="33"/>
      <c r="H461" s="83" t="s">
        <v>1404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1396</v>
      </c>
      <c r="B462" s="33" t="s">
        <v>1399</v>
      </c>
      <c r="C462" t="s">
        <v>1412</v>
      </c>
      <c r="D462" t="s">
        <v>1391</v>
      </c>
      <c r="E462" s="33" t="s">
        <v>1394</v>
      </c>
      <c r="F462" s="33" t="s">
        <v>1395</v>
      </c>
      <c r="G462" s="33"/>
      <c r="H462" s="33" t="s">
        <v>1409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1396</v>
      </c>
      <c r="B463" s="33">
        <v>24</v>
      </c>
      <c r="C463" t="s">
        <v>1412</v>
      </c>
      <c r="D463" t="s">
        <v>1392</v>
      </c>
      <c r="E463" s="33" t="s">
        <v>1417</v>
      </c>
      <c r="F463" s="33" t="s">
        <v>1395</v>
      </c>
      <c r="G463" s="33"/>
      <c r="H463" s="83" t="s">
        <v>1405</v>
      </c>
      <c r="I463" s="34">
        <f t="shared" si="61"/>
        <v>27</v>
      </c>
      <c r="J463" s="34">
        <f t="shared" si="62"/>
        <v>1</v>
      </c>
      <c r="K463" s="35">
        <f t="shared" si="63"/>
        <v>0.9642857142857143</v>
      </c>
      <c r="L463" s="88" t="s">
        <v>1452</v>
      </c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1396</v>
      </c>
      <c r="B464" s="33" t="s">
        <v>1400</v>
      </c>
      <c r="C464" t="s">
        <v>1412</v>
      </c>
      <c r="D464" t="s">
        <v>1392</v>
      </c>
      <c r="E464" s="33" t="s">
        <v>1394</v>
      </c>
      <c r="F464" s="33" t="s">
        <v>1395</v>
      </c>
      <c r="G464" s="33"/>
      <c r="H464" s="33" t="s">
        <v>1410</v>
      </c>
      <c r="I464" s="34">
        <f t="shared" si="61"/>
        <v>28</v>
      </c>
      <c r="J464" s="34">
        <f t="shared" si="62"/>
        <v>0</v>
      </c>
      <c r="K464" s="35">
        <f t="shared" si="63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1396</v>
      </c>
      <c r="B465" s="33">
        <v>25</v>
      </c>
      <c r="C465" t="s">
        <v>1412</v>
      </c>
      <c r="D465" t="s">
        <v>1393</v>
      </c>
      <c r="E465" s="33" t="s">
        <v>1417</v>
      </c>
      <c r="F465" s="33" t="s">
        <v>1395</v>
      </c>
      <c r="G465" s="33"/>
      <c r="H465" s="83" t="s">
        <v>1406</v>
      </c>
      <c r="I465" s="34">
        <f t="shared" si="61"/>
        <v>27</v>
      </c>
      <c r="J465" s="34">
        <f t="shared" si="62"/>
        <v>1</v>
      </c>
      <c r="K465" s="35">
        <f t="shared" si="63"/>
        <v>0.9642857142857143</v>
      </c>
      <c r="L465" s="88" t="s">
        <v>1452</v>
      </c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1396</v>
      </c>
      <c r="B466" s="33" t="s">
        <v>1401</v>
      </c>
      <c r="C466" t="s">
        <v>1412</v>
      </c>
      <c r="D466" t="s">
        <v>1393</v>
      </c>
      <c r="E466" s="33" t="s">
        <v>1394</v>
      </c>
      <c r="F466" s="33" t="s">
        <v>1395</v>
      </c>
      <c r="G466" s="33"/>
      <c r="H466" s="33" t="s">
        <v>1411</v>
      </c>
      <c r="I466" s="34">
        <f t="shared" si="61"/>
        <v>27</v>
      </c>
      <c r="J466" s="34">
        <f t="shared" si="62"/>
        <v>1</v>
      </c>
      <c r="K466" s="35">
        <f t="shared" si="63"/>
        <v>0.9642857142857143</v>
      </c>
      <c r="L466" s="88" t="s">
        <v>1452</v>
      </c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1396</v>
      </c>
      <c r="B467" s="33">
        <v>26</v>
      </c>
      <c r="C467" s="33" t="s">
        <v>1412</v>
      </c>
      <c r="D467" t="s">
        <v>1428</v>
      </c>
      <c r="E467" s="33" t="s">
        <v>1417</v>
      </c>
      <c r="F467" s="33" t="s">
        <v>1395</v>
      </c>
      <c r="G467" s="33"/>
      <c r="H467" s="83" t="s">
        <v>1434</v>
      </c>
      <c r="I467" s="34">
        <f t="shared" ref="I467:I478" si="64">COUNTIF(L467:AM467,"")</f>
        <v>28</v>
      </c>
      <c r="J467" s="34">
        <f t="shared" ref="J467:J478" si="65">COUNTIF(L467:AM467,"APAGADO")</f>
        <v>0</v>
      </c>
      <c r="K467" s="35">
        <f t="shared" ref="K467:K478" si="66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1396</v>
      </c>
      <c r="B468" s="33" t="s">
        <v>1446</v>
      </c>
      <c r="C468" s="33" t="s">
        <v>1412</v>
      </c>
      <c r="D468" t="s">
        <v>1428</v>
      </c>
      <c r="E468" s="33" t="s">
        <v>1394</v>
      </c>
      <c r="F468" s="33" t="s">
        <v>1395</v>
      </c>
      <c r="G468" s="33"/>
      <c r="H468" s="33" t="s">
        <v>1440</v>
      </c>
      <c r="I468" s="34">
        <f t="shared" si="64"/>
        <v>28</v>
      </c>
      <c r="J468" s="34">
        <f t="shared" si="65"/>
        <v>0</v>
      </c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1396</v>
      </c>
      <c r="B469" s="33">
        <v>27</v>
      </c>
      <c r="C469" s="33" t="s">
        <v>1412</v>
      </c>
      <c r="D469" t="s">
        <v>1429</v>
      </c>
      <c r="E469" s="33" t="s">
        <v>1417</v>
      </c>
      <c r="F469" s="33" t="s">
        <v>1395</v>
      </c>
      <c r="G469" s="33"/>
      <c r="H469" s="83" t="s">
        <v>1435</v>
      </c>
      <c r="I469" s="34">
        <f t="shared" si="64"/>
        <v>28</v>
      </c>
      <c r="J469" s="34">
        <f t="shared" si="65"/>
        <v>0</v>
      </c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1396</v>
      </c>
      <c r="B470" s="33" t="s">
        <v>1447</v>
      </c>
      <c r="C470" s="33" t="s">
        <v>1412</v>
      </c>
      <c r="D470" t="s">
        <v>1429</v>
      </c>
      <c r="E470" s="33" t="s">
        <v>1394</v>
      </c>
      <c r="F470" s="33" t="s">
        <v>1395</v>
      </c>
      <c r="G470" s="33"/>
      <c r="H470" s="33" t="s">
        <v>1441</v>
      </c>
      <c r="I470" s="34">
        <f t="shared" si="64"/>
        <v>28</v>
      </c>
      <c r="J470" s="34">
        <f t="shared" si="65"/>
        <v>0</v>
      </c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1396</v>
      </c>
      <c r="B471" s="33">
        <v>28</v>
      </c>
      <c r="C471" s="33" t="s">
        <v>1412</v>
      </c>
      <c r="D471" t="s">
        <v>1430</v>
      </c>
      <c r="E471" s="33" t="s">
        <v>1417</v>
      </c>
      <c r="F471" s="33" t="s">
        <v>1395</v>
      </c>
      <c r="G471" s="33"/>
      <c r="H471" s="83" t="s">
        <v>1436</v>
      </c>
      <c r="I471" s="34">
        <f t="shared" si="64"/>
        <v>28</v>
      </c>
      <c r="J471" s="34">
        <f t="shared" si="65"/>
        <v>0</v>
      </c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1396</v>
      </c>
      <c r="B472" s="33" t="s">
        <v>1448</v>
      </c>
      <c r="C472" s="33" t="s">
        <v>1412</v>
      </c>
      <c r="D472" t="s">
        <v>1430</v>
      </c>
      <c r="E472" s="33" t="s">
        <v>1394</v>
      </c>
      <c r="F472" s="33" t="s">
        <v>1395</v>
      </c>
      <c r="G472" s="33"/>
      <c r="H472" s="33" t="s">
        <v>1442</v>
      </c>
      <c r="I472" s="34">
        <f t="shared" si="64"/>
        <v>28</v>
      </c>
      <c r="J472" s="34">
        <f t="shared" si="65"/>
        <v>0</v>
      </c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1396</v>
      </c>
      <c r="B473" s="33">
        <v>29</v>
      </c>
      <c r="C473" s="33" t="s">
        <v>1412</v>
      </c>
      <c r="D473" t="s">
        <v>1431</v>
      </c>
      <c r="E473" s="33" t="s">
        <v>1417</v>
      </c>
      <c r="F473" s="33" t="s">
        <v>1395</v>
      </c>
      <c r="G473" s="33"/>
      <c r="H473" s="83" t="s">
        <v>1437</v>
      </c>
      <c r="I473" s="34">
        <f t="shared" si="64"/>
        <v>28</v>
      </c>
      <c r="J473" s="34">
        <f t="shared" si="65"/>
        <v>0</v>
      </c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1396</v>
      </c>
      <c r="B474" s="33" t="s">
        <v>1449</v>
      </c>
      <c r="C474" s="33" t="s">
        <v>1412</v>
      </c>
      <c r="D474" t="s">
        <v>1431</v>
      </c>
      <c r="E474" s="33" t="s">
        <v>1394</v>
      </c>
      <c r="F474" s="33" t="s">
        <v>1395</v>
      </c>
      <c r="G474" s="33"/>
      <c r="H474" s="33" t="s">
        <v>1443</v>
      </c>
      <c r="I474" s="34">
        <f t="shared" si="64"/>
        <v>28</v>
      </c>
      <c r="J474" s="34">
        <f t="shared" si="65"/>
        <v>0</v>
      </c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1396</v>
      </c>
      <c r="B475" s="33">
        <v>30</v>
      </c>
      <c r="C475" s="33" t="s">
        <v>1412</v>
      </c>
      <c r="D475" t="s">
        <v>1432</v>
      </c>
      <c r="E475" s="33" t="s">
        <v>1417</v>
      </c>
      <c r="F475" s="33" t="s">
        <v>1395</v>
      </c>
      <c r="G475" s="33"/>
      <c r="H475" s="83" t="s">
        <v>1438</v>
      </c>
      <c r="I475" s="34">
        <f t="shared" si="64"/>
        <v>28</v>
      </c>
      <c r="J475" s="34">
        <f t="shared" si="65"/>
        <v>0</v>
      </c>
      <c r="K475" s="35">
        <f t="shared" si="66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1396</v>
      </c>
      <c r="B476" s="33" t="s">
        <v>1450</v>
      </c>
      <c r="C476" s="33" t="s">
        <v>1412</v>
      </c>
      <c r="D476" t="s">
        <v>1432</v>
      </c>
      <c r="E476" s="33" t="s">
        <v>1394</v>
      </c>
      <c r="F476" s="33" t="s">
        <v>1395</v>
      </c>
      <c r="G476" s="33"/>
      <c r="H476" s="33" t="s">
        <v>1444</v>
      </c>
      <c r="I476" s="34">
        <f t="shared" si="64"/>
        <v>28</v>
      </c>
      <c r="J476" s="34">
        <f t="shared" si="65"/>
        <v>0</v>
      </c>
      <c r="K476" s="35">
        <f t="shared" si="66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1396</v>
      </c>
      <c r="B477" s="33">
        <v>31</v>
      </c>
      <c r="C477" s="33" t="s">
        <v>1412</v>
      </c>
      <c r="D477" t="s">
        <v>1433</v>
      </c>
      <c r="E477" s="33" t="s">
        <v>1417</v>
      </c>
      <c r="F477" s="33" t="s">
        <v>1395</v>
      </c>
      <c r="G477" s="33"/>
      <c r="H477" s="83" t="s">
        <v>1439</v>
      </c>
      <c r="I477" s="34">
        <f t="shared" si="64"/>
        <v>28</v>
      </c>
      <c r="J477" s="34">
        <f t="shared" si="65"/>
        <v>0</v>
      </c>
      <c r="K477" s="35">
        <f t="shared" si="66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1396</v>
      </c>
      <c r="B478" s="33" t="s">
        <v>1451</v>
      </c>
      <c r="C478" s="33" t="s">
        <v>1412</v>
      </c>
      <c r="D478" t="s">
        <v>1433</v>
      </c>
      <c r="E478" s="33" t="s">
        <v>1394</v>
      </c>
      <c r="F478" s="33" t="s">
        <v>1395</v>
      </c>
      <c r="G478" s="33"/>
      <c r="H478" s="33" t="s">
        <v>1445</v>
      </c>
      <c r="I478" s="34">
        <f t="shared" si="64"/>
        <v>28</v>
      </c>
      <c r="J478" s="34">
        <f t="shared" si="65"/>
        <v>0</v>
      </c>
      <c r="K478" s="35">
        <f t="shared" si="66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x14ac:dyDescent="0.25">
      <c r="E479" s="33"/>
      <c r="F479" s="33"/>
      <c r="G479" s="33"/>
      <c r="H479" s="33"/>
      <c r="K479" s="15"/>
      <c r="L479" s="90"/>
      <c r="M479" s="90"/>
      <c r="N479" s="88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  <c r="AG479" s="90"/>
      <c r="AH479" s="90"/>
      <c r="AI479" s="90"/>
      <c r="AJ479" s="90"/>
      <c r="AK479" s="90"/>
      <c r="AL479" s="90"/>
      <c r="AM479" s="90"/>
      <c r="AN479" s="90"/>
      <c r="AO479" s="90"/>
      <c r="AP479" s="90"/>
    </row>
    <row r="480" spans="1:42" x14ac:dyDescent="0.25">
      <c r="E480" s="33"/>
      <c r="F480" s="33"/>
      <c r="G480" s="33"/>
      <c r="H480" s="33"/>
      <c r="K480" s="15"/>
      <c r="L480" s="90"/>
      <c r="M480" s="90"/>
      <c r="N480" s="88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0"/>
      <c r="AN480" s="90"/>
      <c r="AO480" s="90"/>
      <c r="AP480" s="90"/>
    </row>
    <row r="481" spans="5:42" x14ac:dyDescent="0.25">
      <c r="E481" s="33"/>
      <c r="F481" s="33"/>
      <c r="G481" s="33"/>
      <c r="H481" s="33"/>
      <c r="K481" s="15"/>
      <c r="L481" s="90"/>
      <c r="M481" s="90"/>
      <c r="N481" s="88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  <c r="AG481" s="90"/>
      <c r="AH481" s="90"/>
      <c r="AI481" s="90"/>
      <c r="AJ481" s="90"/>
      <c r="AK481" s="90"/>
      <c r="AL481" s="90"/>
      <c r="AM481" s="90"/>
      <c r="AN481" s="90"/>
      <c r="AO481" s="90"/>
      <c r="AP481" s="90"/>
    </row>
    <row r="482" spans="5:42" x14ac:dyDescent="0.25">
      <c r="E482" s="33"/>
      <c r="F482" s="33"/>
      <c r="G482" s="33"/>
      <c r="H482" s="33"/>
      <c r="K482" s="15"/>
      <c r="L482" s="90"/>
      <c r="M482" s="90"/>
      <c r="N482" s="88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</row>
    <row r="483" spans="5:42" x14ac:dyDescent="0.25">
      <c r="E483" s="33"/>
      <c r="F483" s="33"/>
      <c r="G483" s="33"/>
      <c r="H483" s="33"/>
      <c r="K483" s="15"/>
      <c r="L483" s="90"/>
      <c r="M483" s="90"/>
      <c r="N483" s="88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  <c r="AG483" s="90"/>
      <c r="AH483" s="90"/>
      <c r="AI483" s="90"/>
      <c r="AJ483" s="90"/>
      <c r="AK483" s="90"/>
      <c r="AL483" s="90"/>
      <c r="AM483" s="90"/>
      <c r="AN483" s="90"/>
      <c r="AO483" s="90"/>
      <c r="AP483" s="90"/>
    </row>
    <row r="484" spans="5:42" x14ac:dyDescent="0.25">
      <c r="E484" s="33"/>
      <c r="F484" s="33"/>
      <c r="G484" s="33"/>
      <c r="H484" s="33"/>
      <c r="K484" s="15"/>
      <c r="L484" s="90"/>
      <c r="M484" s="90"/>
      <c r="N484" s="88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  <c r="AN484" s="90"/>
      <c r="AO484" s="90"/>
      <c r="AP484" s="90"/>
    </row>
    <row r="485" spans="5:42" x14ac:dyDescent="0.25">
      <c r="E485" s="33"/>
      <c r="F485" s="33"/>
      <c r="G485" s="33"/>
      <c r="H485" s="33"/>
      <c r="K485" s="15"/>
      <c r="L485" s="90"/>
      <c r="M485" s="90"/>
      <c r="N485" s="88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0"/>
      <c r="AH485" s="90"/>
      <c r="AI485" s="90"/>
      <c r="AJ485" s="90"/>
      <c r="AK485" s="90"/>
      <c r="AL485" s="90"/>
      <c r="AM485" s="90"/>
      <c r="AN485" s="90"/>
      <c r="AO485" s="90"/>
      <c r="AP485" s="90"/>
    </row>
    <row r="486" spans="5:42" x14ac:dyDescent="0.25">
      <c r="E486" s="33"/>
      <c r="F486" s="33"/>
      <c r="G486" s="33"/>
      <c r="H486" s="33"/>
      <c r="K486" s="15"/>
      <c r="L486" s="90"/>
      <c r="M486" s="90"/>
      <c r="N486" s="88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0"/>
      <c r="AN486" s="90"/>
      <c r="AO486" s="90"/>
      <c r="AP486" s="90"/>
    </row>
    <row r="487" spans="5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5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5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5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5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5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5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5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5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5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78" xr:uid="{00000000-0001-0000-0000-000000000000}"/>
  <phoneticPr fontId="6" type="noConversion"/>
  <conditionalFormatting sqref="C1:C210 D107:D109 D117 D165 D169:D170 D203 D210 C211:D211 C212:C1048576 D288:D289 D297 D370:D373">
    <cfRule type="cellIs" dxfId="261" priority="427" operator="equal">
      <formula>$C$213</formula>
    </cfRule>
    <cfRule type="cellIs" dxfId="260" priority="426" operator="equal">
      <formula>$C$225</formula>
    </cfRule>
  </conditionalFormatting>
  <conditionalFormatting sqref="E1:E436 E449:E1048576">
    <cfRule type="containsText" dxfId="259" priority="433" operator="containsText" text="domo">
      <formula>NOT(ISERROR(SEARCH("domo",E1)))</formula>
    </cfRule>
    <cfRule type="containsText" dxfId="258" priority="432" operator="containsText" text="fija">
      <formula>NOT(ISERROR(SEARCH("fija",E1)))</formula>
    </cfRule>
  </conditionalFormatting>
  <conditionalFormatting sqref="E1:E1048576">
    <cfRule type="cellIs" dxfId="257" priority="428" operator="equal">
      <formula>$E$7</formula>
    </cfRule>
  </conditionalFormatting>
  <conditionalFormatting sqref="E438">
    <cfRule type="containsText" dxfId="256" priority="375" operator="containsText" text="Radio">
      <formula>NOT(ISERROR(SEARCH("Radio",E438)))</formula>
    </cfRule>
    <cfRule type="containsText" dxfId="255" priority="374" operator="containsText" text="domo">
      <formula>NOT(ISERROR(SEARCH("domo",E438)))</formula>
    </cfRule>
    <cfRule type="containsText" dxfId="254" priority="373" operator="containsText" text="fija">
      <formula>NOT(ISERROR(SEARCH("fija",E438)))</formula>
    </cfRule>
  </conditionalFormatting>
  <conditionalFormatting sqref="E438:E439">
    <cfRule type="containsText" dxfId="253" priority="368" operator="containsText" text="fija">
      <formula>NOT(ISERROR(SEARCH("fija",E438)))</formula>
    </cfRule>
    <cfRule type="containsText" dxfId="252" priority="369" operator="containsText" text="domo">
      <formula>NOT(ISERROR(SEARCH("domo",E438)))</formula>
    </cfRule>
  </conditionalFormatting>
  <conditionalFormatting sqref="E439">
    <cfRule type="containsText" dxfId="251" priority="370" operator="containsText" text="Radio">
      <formula>NOT(ISERROR(SEARCH("Radio",E439)))</formula>
    </cfRule>
    <cfRule type="containsText" dxfId="250" priority="367" operator="containsText" text="domo">
      <formula>NOT(ISERROR(SEARCH("domo",E439)))</formula>
    </cfRule>
    <cfRule type="containsText" dxfId="249" priority="366" operator="containsText" text="fija">
      <formula>NOT(ISERROR(SEARCH("fija",E439)))</formula>
    </cfRule>
  </conditionalFormatting>
  <conditionalFormatting sqref="E442">
    <cfRule type="containsText" dxfId="248" priority="365" operator="containsText" text="Radio">
      <formula>NOT(ISERROR(SEARCH("Radio",E442)))</formula>
    </cfRule>
    <cfRule type="containsText" dxfId="247" priority="364" operator="containsText" text="domo">
      <formula>NOT(ISERROR(SEARCH("domo",E442)))</formula>
    </cfRule>
    <cfRule type="containsText" dxfId="246" priority="363" operator="containsText" text="fija">
      <formula>NOT(ISERROR(SEARCH("fija",E442)))</formula>
    </cfRule>
  </conditionalFormatting>
  <conditionalFormatting sqref="E442:E443">
    <cfRule type="containsText" dxfId="245" priority="358" operator="containsText" text="fija">
      <formula>NOT(ISERROR(SEARCH("fija",E442)))</formula>
    </cfRule>
    <cfRule type="containsText" dxfId="244" priority="359" operator="containsText" text="domo">
      <formula>NOT(ISERROR(SEARCH("domo",E442)))</formula>
    </cfRule>
  </conditionalFormatting>
  <conditionalFormatting sqref="E443 E27:H436 E449:H456 E466:H466 E479:H1048576">
    <cfRule type="containsText" dxfId="243" priority="360" operator="containsText" text="Radio">
      <formula>NOT(ISERROR(SEARCH("Radio",E27)))</formula>
    </cfRule>
  </conditionalFormatting>
  <conditionalFormatting sqref="E443:E444">
    <cfRule type="containsText" dxfId="242" priority="353" operator="containsText" text="fija">
      <formula>NOT(ISERROR(SEARCH("fija",E443)))</formula>
    </cfRule>
    <cfRule type="containsText" dxfId="241" priority="354" operator="containsText" text="domo">
      <formula>NOT(ISERROR(SEARCH("domo",E443)))</formula>
    </cfRule>
  </conditionalFormatting>
  <conditionalFormatting sqref="E444">
    <cfRule type="containsText" dxfId="240" priority="355" operator="containsText" text="Radio">
      <formula>NOT(ISERROR(SEARCH("Radio",E444)))</formula>
    </cfRule>
  </conditionalFormatting>
  <conditionalFormatting sqref="E444:E445">
    <cfRule type="containsText" dxfId="239" priority="349" operator="containsText" text="domo">
      <formula>NOT(ISERROR(SEARCH("domo",E444)))</formula>
    </cfRule>
    <cfRule type="containsText" dxfId="238" priority="348" operator="containsText" text="fija">
      <formula>NOT(ISERROR(SEARCH("fija",E444)))</formula>
    </cfRule>
  </conditionalFormatting>
  <conditionalFormatting sqref="E445">
    <cfRule type="containsText" dxfId="237" priority="346" operator="containsText" text="fija">
      <formula>NOT(ISERROR(SEARCH("fija",E445)))</formula>
    </cfRule>
    <cfRule type="containsText" dxfId="236" priority="347" operator="containsText" text="domo">
      <formula>NOT(ISERROR(SEARCH("domo",E445)))</formula>
    </cfRule>
    <cfRule type="containsText" dxfId="235" priority="350" operator="containsText" text="Radio">
      <formula>NOT(ISERROR(SEARCH("Radio",E445)))</formula>
    </cfRule>
  </conditionalFormatting>
  <conditionalFormatting sqref="E447">
    <cfRule type="containsText" dxfId="234" priority="644" operator="containsText" text="fija">
      <formula>NOT(ISERROR(SEARCH("fija",E447)))</formula>
    </cfRule>
    <cfRule type="containsText" dxfId="233" priority="645" operator="containsText" text="domo">
      <formula>NOT(ISERROR(SEARCH("domo",E447)))</formula>
    </cfRule>
  </conditionalFormatting>
  <conditionalFormatting sqref="E450:E452">
    <cfRule type="containsText" dxfId="232" priority="377" operator="containsText" text="domo">
      <formula>NOT(ISERROR(SEARCH("domo",E450)))</formula>
    </cfRule>
    <cfRule type="containsText" dxfId="231" priority="376" operator="containsText" text="fija">
      <formula>NOT(ISERROR(SEARCH("fija",E450)))</formula>
    </cfRule>
  </conditionalFormatting>
  <conditionalFormatting sqref="E467:G478">
    <cfRule type="containsText" dxfId="230" priority="5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29" priority="901" operator="containsText" text="Radio">
      <formula>NOT(ISERROR(SEARCH("Radio",E1)))</formula>
    </cfRule>
  </conditionalFormatting>
  <conditionalFormatting sqref="F437">
    <cfRule type="cellIs" dxfId="228" priority="24" operator="equal">
      <formula>"PTP A FO"</formula>
    </cfRule>
    <cfRule type="containsText" dxfId="227" priority="23" operator="containsText" text="Radio">
      <formula>NOT(ISERROR(SEARCH("Radio",F437)))</formula>
    </cfRule>
  </conditionalFormatting>
  <conditionalFormatting sqref="F1:G436 F447:G447 F449:G467 F468:F473 F474:G1048576">
    <cfRule type="cellIs" dxfId="226" priority="625" operator="equal">
      <formula>"PTP A FO"</formula>
    </cfRule>
  </conditionalFormatting>
  <conditionalFormatting sqref="F1:G467 F468:F473 F474:G1048576">
    <cfRule type="cellIs" dxfId="225" priority="430" operator="equal">
      <formula>"PTP A FO"</formula>
    </cfRule>
  </conditionalFormatting>
  <conditionalFormatting sqref="F1:G467 F474:G1048576 F468:F473">
    <cfRule type="cellIs" dxfId="224" priority="429" operator="equal">
      <formula>$F$10</formula>
    </cfRule>
  </conditionalFormatting>
  <conditionalFormatting sqref="G468:G473">
    <cfRule type="cellIs" dxfId="223" priority="4" operator="equal">
      <formula>"PTP A FO"</formula>
    </cfRule>
    <cfRule type="cellIs" dxfId="222" priority="3" operator="equal">
      <formula>"PTP A FO"</formula>
    </cfRule>
    <cfRule type="cellIs" dxfId="221" priority="2" operator="equal">
      <formula>$F$10</formula>
    </cfRule>
  </conditionalFormatting>
  <conditionalFormatting sqref="H468 H470 H472 H474 H476 H478">
    <cfRule type="containsText" dxfId="220" priority="1" operator="containsText" text="Radio">
      <formula>NOT(ISERROR(SEARCH("Radio",H468)))</formula>
    </cfRule>
  </conditionalFormatting>
  <conditionalFormatting sqref="K4:K478">
    <cfRule type="cellIs" dxfId="219" priority="860" operator="lessThan">
      <formula>0.8</formula>
    </cfRule>
    <cfRule type="cellIs" dxfId="218" priority="861" operator="greaterThan">
      <formula>0.8</formula>
    </cfRule>
  </conditionalFormatting>
  <conditionalFormatting sqref="L479:AN1048576 AP479:AP1048576">
    <cfRule type="notContainsText" dxfId="217" priority="890" operator="notContains" text="Caida">
      <formula>ISERROR(SEARCH("Caida",L479))</formula>
    </cfRule>
  </conditionalFormatting>
  <conditionalFormatting sqref="L479:AN1048576">
    <cfRule type="containsText" dxfId="216" priority="557" operator="containsText" text="Caida">
      <formula>NOT(ISERROR(SEARCH("Caida",L479)))</formula>
    </cfRule>
  </conditionalFormatting>
  <conditionalFormatting sqref="L5:AP478">
    <cfRule type="cellIs" dxfId="215" priority="6" operator="equal">
      <formula>"APAGADO"</formula>
    </cfRule>
  </conditionalFormatting>
  <conditionalFormatting sqref="L479:AP605">
    <cfRule type="cellIs" dxfId="214" priority="7" operator="equal">
      <formula>"apagado"</formula>
    </cfRule>
  </conditionalFormatting>
  <conditionalFormatting sqref="N479:N1048">
    <cfRule type="cellIs" dxfId="213" priority="189" operator="greaterThan">
      <formula>0.8</formula>
    </cfRule>
    <cfRule type="cellIs" dxfId="212" priority="188" operator="lessThan">
      <formula>0.8</formula>
    </cfRule>
    <cfRule type="notContainsText" dxfId="211" priority="186" operator="notContains" text="Caida">
      <formula>ISERROR(SEARCH("Caida",N479))</formula>
    </cfRule>
    <cfRule type="containsText" dxfId="210" priority="187" operator="containsText" text="Caida">
      <formula>NOT(ISERROR(SEARCH("Caida",N479)))</formula>
    </cfRule>
    <cfRule type="cellIs" dxfId="209" priority="316" operator="equal">
      <formula>"APAGADO"</formula>
    </cfRule>
    <cfRule type="cellIs" dxfId="208" priority="212" operator="greaterThan">
      <formula>0.8</formula>
    </cfRule>
  </conditionalFormatting>
  <conditionalFormatting sqref="N479:N1048576 N2 N4">
    <cfRule type="cellIs" dxfId="207" priority="206" operator="equal">
      <formula>$N$13</formula>
    </cfRule>
  </conditionalFormatting>
  <conditionalFormatting sqref="V3:AG3">
    <cfRule type="cellIs" dxfId="206" priority="580" operator="equal">
      <formula>"apagado"</formula>
    </cfRule>
  </conditionalFormatting>
  <conditionalFormatting sqref="V479:AG1048576">
    <cfRule type="cellIs" dxfId="205" priority="20" operator="equal">
      <formula>"apagado"</formula>
    </cfRule>
  </conditionalFormatting>
  <conditionalFormatting sqref="AH479:AP1048576">
    <cfRule type="cellIs" dxfId="204" priority="137" operator="equal">
      <formula>"APAGADO"</formula>
    </cfRule>
  </conditionalFormatting>
  <conditionalFormatting sqref="AO479:AO1048576">
    <cfRule type="notContainsText" dxfId="203" priority="138" operator="notContains" text="Caida">
      <formula>ISERROR(SEARCH("Caida",AO479))</formula>
    </cfRule>
  </conditionalFormatting>
  <conditionalFormatting sqref="AO479:AP1048576">
    <cfRule type="containsText" dxfId="202" priority="139" operator="containsText" text="Caida">
      <formula>NOT(ISERROR(SEARCH("Caida",AO479)))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22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45139</v>
      </c>
      <c r="G1" s="14">
        <f>'RESUMEN TOTAL'!M4</f>
        <v>45140</v>
      </c>
      <c r="H1" s="14">
        <f>'RESUMEN TOTAL'!N4</f>
        <v>45141</v>
      </c>
      <c r="I1" s="14">
        <f>'RESUMEN TOTAL'!O4</f>
        <v>45142</v>
      </c>
      <c r="J1" s="14">
        <f>'RESUMEN TOTAL'!P4</f>
        <v>45143</v>
      </c>
      <c r="K1" s="14">
        <f>'RESUMEN TOTAL'!Q4</f>
        <v>45144</v>
      </c>
      <c r="L1" s="14">
        <f>'RESUMEN TOTAL'!R4</f>
        <v>45145</v>
      </c>
      <c r="M1" s="14">
        <f>'RESUMEN TOTAL'!S4</f>
        <v>45146</v>
      </c>
      <c r="N1" s="14">
        <f>'RESUMEN TOTAL'!T4</f>
        <v>45147</v>
      </c>
      <c r="O1" s="14">
        <f>'RESUMEN TOTAL'!U4</f>
        <v>45148</v>
      </c>
      <c r="P1" s="14">
        <f>'RESUMEN TOTAL'!V4</f>
        <v>45149</v>
      </c>
      <c r="Q1" s="14">
        <f>'RESUMEN TOTAL'!W4</f>
        <v>45150</v>
      </c>
      <c r="R1" s="14">
        <f>'RESUMEN TOTAL'!X4</f>
        <v>45151</v>
      </c>
      <c r="S1" s="14">
        <f>'RESUMEN TOTAL'!Y4</f>
        <v>45152</v>
      </c>
      <c r="T1" s="14">
        <f>'RESUMEN TOTAL'!Z4</f>
        <v>45153</v>
      </c>
      <c r="U1" s="14">
        <f>'RESUMEN TOTAL'!AA4</f>
        <v>45154</v>
      </c>
      <c r="V1" s="14">
        <f>'RESUMEN TOTAL'!AB4</f>
        <v>45155</v>
      </c>
      <c r="W1" s="14">
        <f>'RESUMEN TOTAL'!AC4</f>
        <v>45156</v>
      </c>
      <c r="X1" s="14">
        <f>'RESUMEN TOTAL'!AD4</f>
        <v>45157</v>
      </c>
      <c r="Y1" s="14">
        <f>'RESUMEN TOTAL'!AE4</f>
        <v>45158</v>
      </c>
      <c r="Z1" s="14">
        <f>'RESUMEN TOTAL'!AF4</f>
        <v>45159</v>
      </c>
      <c r="AA1" s="14">
        <f>'RESUMEN TOTAL'!AG4</f>
        <v>45160</v>
      </c>
      <c r="AB1" s="14">
        <f>'RESUMEN TOTAL'!AH4</f>
        <v>45161</v>
      </c>
      <c r="AC1" s="14">
        <f>'RESUMEN TOTAL'!AI4</f>
        <v>45162</v>
      </c>
      <c r="AD1" s="14">
        <f>'RESUMEN TOTAL'!AJ4</f>
        <v>45163</v>
      </c>
      <c r="AE1" s="14">
        <f>'RESUMEN TOTAL'!AK4</f>
        <v>45164</v>
      </c>
      <c r="AF1" s="14">
        <f>'RESUMEN TOTAL'!AL4</f>
        <v>45165</v>
      </c>
      <c r="AG1" s="14">
        <f>'RESUMEN TOTAL'!AM4</f>
        <v>45166</v>
      </c>
      <c r="AH1" s="14">
        <f>'RESUMEN TOTAL'!AN4</f>
        <v>45167</v>
      </c>
      <c r="AI1" s="14">
        <f>'RESUMEN TOTAL'!AO4</f>
        <v>45168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S399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31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45139</v>
      </c>
      <c r="G2" s="37">
        <f>ESTADISTICA!G1</f>
        <v>45140</v>
      </c>
      <c r="H2" s="37">
        <f>ESTADISTICA!H1</f>
        <v>45141</v>
      </c>
      <c r="I2" s="37">
        <f>ESTADISTICA!I1</f>
        <v>45142</v>
      </c>
      <c r="J2" s="37">
        <f>ESTADISTICA!J1</f>
        <v>45143</v>
      </c>
      <c r="K2" s="37">
        <f>ESTADISTICA!K1</f>
        <v>45144</v>
      </c>
      <c r="L2" s="37">
        <f>ESTADISTICA!L1</f>
        <v>45145</v>
      </c>
      <c r="M2" s="37">
        <f>ESTADISTICA!M1</f>
        <v>45146</v>
      </c>
      <c r="N2" s="37">
        <f>ESTADISTICA!N1</f>
        <v>45147</v>
      </c>
      <c r="O2" s="37">
        <f>ESTADISTICA!O1</f>
        <v>45148</v>
      </c>
      <c r="P2" s="37">
        <f>ESTADISTICA!P1</f>
        <v>45149</v>
      </c>
      <c r="Q2" s="37">
        <f>ESTADISTICA!Q1</f>
        <v>45150</v>
      </c>
      <c r="R2" s="37">
        <f>ESTADISTICA!R1</f>
        <v>45151</v>
      </c>
      <c r="S2" s="37">
        <f>ESTADISTICA!S1</f>
        <v>45152</v>
      </c>
      <c r="T2" s="37">
        <f>ESTADISTICA!T1</f>
        <v>45153</v>
      </c>
      <c r="U2" s="37">
        <f>ESTADISTICA!U1</f>
        <v>45154</v>
      </c>
      <c r="V2" s="37">
        <f>ESTADISTICA!V1</f>
        <v>45155</v>
      </c>
      <c r="W2" s="37">
        <f>ESTADISTICA!W1</f>
        <v>45156</v>
      </c>
      <c r="X2" s="37">
        <f>ESTADISTICA!X1</f>
        <v>45157</v>
      </c>
      <c r="Y2" s="37">
        <f>ESTADISTICA!Y1</f>
        <v>45158</v>
      </c>
      <c r="Z2" s="37">
        <f>ESTADISTICA!Z1</f>
        <v>45159</v>
      </c>
      <c r="AA2" s="37">
        <f>ESTADISTICA!AA1</f>
        <v>45160</v>
      </c>
      <c r="AB2" s="37">
        <f>ESTADISTICA!AB1</f>
        <v>45161</v>
      </c>
      <c r="AC2" s="37">
        <f>ESTADISTICA!AC1</f>
        <v>45162</v>
      </c>
      <c r="AD2" s="37">
        <f>ESTADISTICA!AD1</f>
        <v>45163</v>
      </c>
      <c r="AE2" s="37">
        <f>ESTADISTICA!AE1</f>
        <v>45164</v>
      </c>
      <c r="AF2" s="37">
        <f>ESTADISTICA!AF1</f>
        <v>45165</v>
      </c>
      <c r="AG2" s="37">
        <f>ESTADISTICA!AG1</f>
        <v>45166</v>
      </c>
      <c r="AH2" s="37">
        <f>ESTADISTICA!AH1</f>
        <v>45167</v>
      </c>
      <c r="AI2" s="37">
        <f>ESTADISTICA!AI1</f>
        <v>45168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 t="str">
        <f>ESTADISTICA!F76</f>
        <v>APAGADO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 t="str">
        <f>ESTADISTICA!F221</f>
        <v>APAGADO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DON JOSE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 t="str">
        <f>ESTADISTICA!F238</f>
        <v>APAGADO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 t="str">
        <f>ESTADISTICA!F243</f>
        <v>APAGADO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 t="str">
        <f>ESTADISTICA!F245</f>
        <v>APAGADO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 t="str">
        <f>ESTADISTICA!F316</f>
        <v>APAGADO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 t="str">
        <f>ESTADISTICA!F317</f>
        <v>APAGADO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 t="str">
        <f>ESTADISTICA!F319</f>
        <v>APAGADO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AB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981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COUNTIFS(P4:P501, "=APAGADO",E4:E501,"=Fibra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1147</v>
      </c>
      <c r="D1" s="32"/>
    </row>
    <row r="2" spans="1:36" ht="21" x14ac:dyDescent="0.35">
      <c r="E2" s="18" t="s">
        <v>616</v>
      </c>
      <c r="F2" s="18">
        <f>COUNTIFS(F5:F502, "=APAGADO",E5:E502,"=PTO A FO")</f>
        <v>1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 t="str">
        <f>'RESUMEN TOTAL'!L79</f>
        <v>APAGADO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>
        <f>'RESUMEN TOTAL'!M148</f>
        <v>0</v>
      </c>
      <c r="H146">
        <f>'RESUMEN TOTAL'!N148</f>
        <v>0</v>
      </c>
      <c r="I146">
        <f>'RESUMEN TOTAL'!O148</f>
        <v>0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 t="str">
        <f>'RESUMEN TOTAL'!L152</f>
        <v>APAGADO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 t="str">
        <f>'RESUMEN TOTAL'!L161</f>
        <v>APAGADO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>
        <f>'RESUMEN TOTAL'!M194</f>
        <v>0</v>
      </c>
      <c r="H192">
        <f>'RESUMEN TOTAL'!N194</f>
        <v>0</v>
      </c>
      <c r="I192">
        <f>'RESUMEN TOTAL'!O194</f>
        <v>0</v>
      </c>
      <c r="J192">
        <f>'RESUMEN TOTAL'!P194</f>
        <v>0</v>
      </c>
      <c r="K192">
        <f>'RESUMEN TOTAL'!Q194</f>
        <v>0</v>
      </c>
      <c r="L192">
        <f>'RESUMEN TOTAL'!R194</f>
        <v>0</v>
      </c>
      <c r="M192">
        <f>'RESUMEN TOTAL'!S194</f>
        <v>0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 t="str">
        <f>'RESUMEN TOTAL'!L195</f>
        <v>APAGADO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>
        <f>'RESUMEN TOTAL'!M196</f>
        <v>0</v>
      </c>
      <c r="H194">
        <f>'RESUMEN TOTAL'!N196</f>
        <v>0</v>
      </c>
      <c r="I194">
        <f>'RESUMEN TOTAL'!O196</f>
        <v>0</v>
      </c>
      <c r="J194">
        <f>'RESUMEN TOTAL'!P196</f>
        <v>0</v>
      </c>
      <c r="K194">
        <f>'RESUMEN TOTAL'!Q196</f>
        <v>0</v>
      </c>
      <c r="L194">
        <f>'RESUMEN TOTAL'!R196</f>
        <v>0</v>
      </c>
      <c r="M194">
        <f>'RESUMEN TOTAL'!S196</f>
        <v>0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 t="str">
        <f>'RESUMEN TOTAL'!L224</f>
        <v>APAGADO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>
        <f>'RESUMEN TOTAL'!M230</f>
        <v>0</v>
      </c>
      <c r="H228">
        <f>'RESUMEN TOTAL'!N230</f>
        <v>0</v>
      </c>
      <c r="I228">
        <f>'RESUMEN TOTAL'!O230</f>
        <v>0</v>
      </c>
      <c r="J228">
        <f>'RESUMEN TOTAL'!P230</f>
        <v>0</v>
      </c>
      <c r="K228">
        <f>'RESUMEN TOTAL'!Q230</f>
        <v>0</v>
      </c>
      <c r="L228">
        <f>'RESUMEN TOTAL'!R230</f>
        <v>0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>
        <f>'RESUMEN TOTAL'!M231</f>
        <v>0</v>
      </c>
      <c r="H229">
        <f>'RESUMEN TOTAL'!N231</f>
        <v>0</v>
      </c>
      <c r="I229">
        <f>'RESUMEN TOTAL'!O231</f>
        <v>0</v>
      </c>
      <c r="J229">
        <f>'RESUMEN TOTAL'!P231</f>
        <v>0</v>
      </c>
      <c r="K229">
        <f>'RESUMEN TOTAL'!Q231</f>
        <v>0</v>
      </c>
      <c r="L229">
        <f>'RESUMEN TOTAL'!R231</f>
        <v>0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DON JOSE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>
        <f>'RESUMEN TOTAL'!M232</f>
        <v>0</v>
      </c>
      <c r="H230">
        <f>'RESUMEN TOTAL'!N232</f>
        <v>0</v>
      </c>
      <c r="I230">
        <f>'RESUMEN TOTAL'!O232</f>
        <v>0</v>
      </c>
      <c r="J230">
        <f>'RESUMEN TOTAL'!P232</f>
        <v>0</v>
      </c>
      <c r="K230">
        <f>'RESUMEN TOTAL'!Q232</f>
        <v>0</v>
      </c>
      <c r="L230">
        <f>'RESUMEN TOTAL'!R232</f>
        <v>0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 t="str">
        <f>'RESUMEN TOTAL'!L239</f>
        <v>APAGADO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 t="str">
        <f>'RESUMEN TOTAL'!L240</f>
        <v>APAGADO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 t="str">
        <f>'RESUMEN TOTAL'!L241</f>
        <v>APAGADO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>
        <f>'RESUMEN TOTAL'!M245</f>
        <v>0</v>
      </c>
      <c r="H243">
        <f>'RESUMEN TOTAL'!N245</f>
        <v>0</v>
      </c>
      <c r="I243">
        <f>'RESUMEN TOTAL'!O245</f>
        <v>0</v>
      </c>
      <c r="J243">
        <f>'RESUMEN TOTAL'!P245</f>
        <v>0</v>
      </c>
      <c r="K243">
        <f>'RESUMEN TOTAL'!Q245</f>
        <v>0</v>
      </c>
      <c r="L243">
        <f>'RESUMEN TOTAL'!R245</f>
        <v>0</v>
      </c>
      <c r="M243">
        <f>'RESUMEN TOTAL'!S245</f>
        <v>0</v>
      </c>
      <c r="N243">
        <f>'RESUMEN TOTAL'!T245</f>
        <v>0</v>
      </c>
      <c r="O243">
        <f>'RESUMEN TOTAL'!U245</f>
        <v>0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 t="str">
        <f>'RESUMEN TOTAL'!L246</f>
        <v>APAGADO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 t="str">
        <f>'RESUMEN TOTAL'!L247</f>
        <v>APAGADO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 t="str">
        <f>'RESUMEN TOTAL'!L248</f>
        <v>APAGADO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 t="str">
        <f>'RESUMEN TOTAL'!L255</f>
        <v>APAGADO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 t="str">
        <f>'RESUMEN TOTAL'!L256</f>
        <v>APAGADO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 t="str">
        <f>'RESUMEN TOTAL'!L257</f>
        <v>APAGADO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 t="str">
        <f>'RESUMEN TOTAL'!L299</f>
        <v>APAGADO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 t="str">
        <f>'RESUMEN TOTAL'!L319</f>
        <v>APAGADO</v>
      </c>
      <c r="G317">
        <f>'RESUMEN TOTAL'!M319</f>
        <v>0</v>
      </c>
      <c r="H317">
        <f>'RESUMEN TOTAL'!N319</f>
        <v>0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 t="str">
        <f>'RESUMEN TOTAL'!L320</f>
        <v>APAGADO</v>
      </c>
      <c r="G318">
        <f>'RESUMEN TOTAL'!M320</f>
        <v>0</v>
      </c>
      <c r="H318">
        <f>'RESUMEN TOTAL'!N320</f>
        <v>0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 t="str">
        <f>'RESUMEN TOTAL'!L321</f>
        <v>APAGADO</v>
      </c>
      <c r="G319">
        <f>'RESUMEN TOTAL'!M321</f>
        <v>0</v>
      </c>
      <c r="H319">
        <f>'RESUMEN TOTAL'!N321</f>
        <v>0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 t="str">
        <f>'RESUMEN TOTAL'!L322</f>
        <v>APAGADO</v>
      </c>
      <c r="G320">
        <f>'RESUMEN TOTAL'!M322</f>
        <v>0</v>
      </c>
      <c r="H320">
        <f>'RESUMEN TOTAL'!N322</f>
        <v>0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 t="str">
        <f>'RESUMEN TOTAL'!L342</f>
        <v>APAGADO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 t="str">
        <f>'RESUMEN TOTAL'!L356</f>
        <v>APAGADO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>
        <f>'RESUMEN TOTAL'!M380</f>
        <v>0</v>
      </c>
      <c r="H378">
        <f>'RESUMEN TOTAL'!N380</f>
        <v>0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 t="str">
        <f>'RESUMEN TOTAL'!L387</f>
        <v>APAGADO</v>
      </c>
      <c r="G385">
        <f>'RESUMEN TOTAL'!M387</f>
        <v>0</v>
      </c>
      <c r="H385">
        <f>'RESUMEN TOTAL'!N387</f>
        <v>0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>
        <f>'RESUMEN TOTAL'!M463</f>
        <v>0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>
        <f>'RESUMEN TOTAL'!AB463</f>
        <v>0</v>
      </c>
      <c r="W461">
        <f>'RESUMEN TOTAL'!AC463</f>
        <v>0</v>
      </c>
      <c r="X461">
        <f>'RESUMEN TOTAL'!AD463</f>
        <v>0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>
        <f>'RESUMEN TOTAL'!AB464</f>
        <v>0</v>
      </c>
      <c r="W462">
        <f>'RESUMEN TOTAL'!AC464</f>
        <v>0</v>
      </c>
      <c r="X462">
        <f>'RESUMEN TOTAL'!AD464</f>
        <v>0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 t="str">
        <f>'RESUMEN TOTAL'!L465</f>
        <v>APAGADO</v>
      </c>
      <c r="G463">
        <f>'RESUMEN TOTAL'!M465</f>
        <v>0</v>
      </c>
      <c r="H463">
        <f>'RESUMEN TOTAL'!N465</f>
        <v>0</v>
      </c>
      <c r="I463">
        <f>'RESUMEN TOTAL'!O465</f>
        <v>0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>
        <f>'RESUMEN TOTAL'!Y465</f>
        <v>0</v>
      </c>
      <c r="T463">
        <f>'RESUMEN TOTAL'!Z465</f>
        <v>0</v>
      </c>
      <c r="U463">
        <f>'RESUMEN TOTAL'!AA465</f>
        <v>0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 t="str">
        <f>'RESUMEN TOTAL'!L466</f>
        <v>APAGADO</v>
      </c>
      <c r="G464">
        <f>'RESUMEN TOTAL'!M466</f>
        <v>0</v>
      </c>
      <c r="H464">
        <f>'RESUMEN TOTAL'!N466</f>
        <v>0</v>
      </c>
      <c r="I464">
        <f>'RESUMEN TOTAL'!O466</f>
        <v>0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>
        <f>'RESUMEN TOTAL'!A479</f>
        <v>0</v>
      </c>
      <c r="B477">
        <f>'RESUMEN TOTAL'!B479</f>
        <v>0</v>
      </c>
      <c r="C477">
        <f>'RESUMEN TOTAL'!D479</f>
        <v>0</v>
      </c>
      <c r="D477">
        <f>'RESUMEN TOTAL'!E479</f>
        <v>0</v>
      </c>
      <c r="E477">
        <f>'RESUMEN TOTAL'!F479</f>
        <v>0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>
        <f>'RESUMEN TOTAL'!A480</f>
        <v>0</v>
      </c>
      <c r="B478">
        <f>'RESUMEN TOTAL'!B480</f>
        <v>0</v>
      </c>
      <c r="C478">
        <f>'RESUMEN TOTAL'!D480</f>
        <v>0</v>
      </c>
      <c r="D478">
        <f>'RESUMEN TOTAL'!E480</f>
        <v>0</v>
      </c>
      <c r="E478">
        <f>'RESUMEN TOTAL'!F480</f>
        <v>0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>
        <f>'RESUMEN TOTAL'!O480</f>
        <v>0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>
        <f>'RESUMEN TOTAL'!A481</f>
        <v>0</v>
      </c>
      <c r="B479">
        <f>'RESUMEN TOTAL'!B481</f>
        <v>0</v>
      </c>
      <c r="C479">
        <f>'RESUMEN TOTAL'!D481</f>
        <v>0</v>
      </c>
      <c r="D479">
        <f>'RESUMEN TOTAL'!E481</f>
        <v>0</v>
      </c>
      <c r="E479">
        <f>'RESUMEN TOTAL'!F481</f>
        <v>0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>
        <f>'RESUMEN TOTAL'!A482</f>
        <v>0</v>
      </c>
      <c r="B480">
        <f>'RESUMEN TOTAL'!B482</f>
        <v>0</v>
      </c>
      <c r="C480">
        <f>'RESUMEN TOTAL'!D482</f>
        <v>0</v>
      </c>
      <c r="D480">
        <f>'RESUMEN TOTAL'!E482</f>
        <v>0</v>
      </c>
      <c r="E480">
        <f>'RESUMEN TOTAL'!F482</f>
        <v>0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>
        <f>'RESUMEN TOTAL'!A483</f>
        <v>0</v>
      </c>
      <c r="B481">
        <f>'RESUMEN TOTAL'!B483</f>
        <v>0</v>
      </c>
      <c r="C481">
        <f>'RESUMEN TOTAL'!D483</f>
        <v>0</v>
      </c>
      <c r="D481">
        <f>'RESUMEN TOTAL'!E483</f>
        <v>0</v>
      </c>
      <c r="E481">
        <f>'RESUMEN TOTAL'!F483</f>
        <v>0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>
        <f>'RESUMEN TOTAL'!A484</f>
        <v>0</v>
      </c>
      <c r="B482">
        <f>'RESUMEN TOTAL'!B484</f>
        <v>0</v>
      </c>
      <c r="C482">
        <f>'RESUMEN TOTAL'!D484</f>
        <v>0</v>
      </c>
      <c r="D482">
        <f>'RESUMEN TOTAL'!E484</f>
        <v>0</v>
      </c>
      <c r="E482">
        <f>'RESUMEN TOTAL'!F484</f>
        <v>0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>
        <f>'RESUMEN TOTAL'!A485</f>
        <v>0</v>
      </c>
      <c r="B483">
        <f>'RESUMEN TOTAL'!B485</f>
        <v>0</v>
      </c>
      <c r="C483">
        <f>'RESUMEN TOTAL'!D485</f>
        <v>0</v>
      </c>
      <c r="D483">
        <f>'RESUMEN TOTAL'!E485</f>
        <v>0</v>
      </c>
      <c r="E483">
        <f>'RESUMEN TOTAL'!F485</f>
        <v>0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>
        <f>'RESUMEN TOTAL'!O485</f>
        <v>0</v>
      </c>
      <c r="J483">
        <f>'RESUMEN TOTAL'!P485</f>
        <v>0</v>
      </c>
      <c r="K483">
        <f>'RESUMEN TOTAL'!Q485</f>
        <v>0</v>
      </c>
      <c r="L483">
        <f>'RESUMEN TOTAL'!R485</f>
        <v>0</v>
      </c>
      <c r="M483">
        <f>'RESUMEN TOTAL'!S485</f>
        <v>0</v>
      </c>
      <c r="N483">
        <f>'RESUMEN TOTAL'!T485</f>
        <v>0</v>
      </c>
      <c r="O483">
        <f>'RESUMEN TOTAL'!U485</f>
        <v>0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>
        <f>'RESUMEN TOTAL'!A486</f>
        <v>0</v>
      </c>
      <c r="B484">
        <f>'RESUMEN TOTAL'!B486</f>
        <v>0</v>
      </c>
      <c r="C484">
        <f>'RESUMEN TOTAL'!D486</f>
        <v>0</v>
      </c>
      <c r="D484">
        <f>'RESUMEN TOTAL'!E486</f>
        <v>0</v>
      </c>
      <c r="E484">
        <f>'RESUMEN TOTAL'!F486</f>
        <v>0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K4" sqref="AK4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6" ht="21" x14ac:dyDescent="0.35">
      <c r="C1" s="32" t="s">
        <v>982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4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>
        <f>'RESUMEN TOTAL'!AP127</f>
        <v>0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>
        <f>'RESUMEN TOTAL'!AP128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>
        <f>'RESUMEN TOTAL'!AP129</f>
        <v>0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>
        <f>'RESUMEN TOTAL'!AP130</f>
        <v>0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>
        <f>'RESUMEN TOTAL'!AP131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>
        <f>'RESUMEN TOTAL'!AP132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>
        <f>'RESUMEN TOTAL'!AP133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>
        <f>'RESUMEN TOTAL'!AP134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>
        <f>'RESUMEN TOTAL'!AP135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>
        <f>'RESUMEN TOTAL'!AP136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>
        <f>'RESUMEN TOTAL'!AP137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>
        <f>'RESUMEN TOTAL'!AP138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>
        <f>'RESUMEN TOTAL'!AP139</f>
        <v>0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>
        <f>'RESUMEN TOTAL'!AP140</f>
        <v>0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>
        <f>'RESUMEN TOTAL'!AP141</f>
        <v>0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>
        <f>'RESUMEN TOTAL'!AP142</f>
        <v>0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>
        <f>'RESUMEN TOTAL'!AP143</f>
        <v>0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>
        <f>'RESUMEN TOTAL'!AP144</f>
        <v>0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>
        <f>'RESUMEN TOTAL'!AP145</f>
        <v>0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>
        <f>'RESUMEN TOTAL'!AP146</f>
        <v>0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>
        <f>'RESUMEN TOTAL'!AP147</f>
        <v>0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>
        <f>'RESUMEN TOTAL'!AP148</f>
        <v>0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>
        <f>'RESUMEN TOTAL'!AP149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>
        <f>'RESUMEN TOTAL'!AP150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>
        <f>'RESUMEN TOTAL'!AP151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>
        <f>'RESUMEN TOTAL'!AP152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>
        <f>'RESUMEN TOTAL'!AP153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>
        <f>'RESUMEN TOTAL'!AP154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>
        <f>'RESUMEN TOTAL'!AP155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>
        <f>'RESUMEN TOTAL'!AP156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>
        <f>'RESUMEN TOTAL'!AP157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>
        <f>'RESUMEN TOTAL'!AP158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>
        <f>'RESUMEN TOTAL'!AP159</f>
        <v>0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>
        <f>'RESUMEN TOTAL'!AP160</f>
        <v>0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>
        <f>'RESUMEN TOTAL'!AP161</f>
        <v>0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>
        <f>'RESUMEN TOTAL'!AP162</f>
        <v>0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>
        <f>'RESUMEN TOTAL'!AP163</f>
        <v>0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>
        <f>'RESUMEN TOTAL'!AP164</f>
        <v>0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>
        <f>'RESUMEN TOTAL'!AP165</f>
        <v>0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>
        <f>'RESUMEN TOTAL'!AP166</f>
        <v>0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>
        <f>'RESUMEN TOTAL'!AP167</f>
        <v>0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>
        <f>'RESUMEN TOTAL'!AP168</f>
        <v>0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>
        <f>'RESUMEN TOTAL'!AP169</f>
        <v>0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>
        <f>'RESUMEN TOTAL'!AP170</f>
        <v>0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>
        <f>'RESUMEN TOTAL'!AP171</f>
        <v>0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>
        <f>'RESUMEN TOTAL'!AP172</f>
        <v>0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>
        <f>'RESUMEN TOTAL'!AP173</f>
        <v>0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>
        <f>'RESUMEN TOTAL'!AP174</f>
        <v>0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>
        <f>'RESUMEN TOTAL'!AP175</f>
        <v>0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>
        <f>'RESUMEN TOTAL'!AP176</f>
        <v>0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>
        <f>'RESUMEN TOTAL'!AP177</f>
        <v>0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>
        <f>'RESUMEN TOTAL'!AP178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>
        <f>'RESUMEN TOTAL'!AP179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>
        <f>'RESUMEN TOTAL'!AP180</f>
        <v>0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>
        <f>'RESUMEN TOTAL'!AP181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>
        <f>'RESUMEN TOTAL'!AP182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>
        <f>'RESUMEN TOTAL'!AP183</f>
        <v>0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>
        <f>'RESUMEN TOTAL'!AP184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>
        <f>'RESUMEN TOTAL'!AP185</f>
        <v>0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>
        <f>'RESUMEN TOTAL'!AP186</f>
        <v>0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>
        <f>'RESUMEN TOTAL'!AP187</f>
        <v>0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>
        <f>'RESUMEN TOTAL'!AP188</f>
        <v>0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>
        <f>'RESUMEN TOTAL'!AP189</f>
        <v>0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>
        <f>'RESUMEN TOTAL'!AP190</f>
        <v>0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>
        <f>'RESUMEN TOTAL'!AP191</f>
        <v>0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>
        <f>'RESUMEN TOTAL'!AP192</f>
        <v>0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>
        <f>'RESUMEN TOTAL'!AP193</f>
        <v>0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>
        <f>'RESUMEN TOTAL'!AP194</f>
        <v>0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>
        <f>'RESUMEN TOTAL'!AP195</f>
        <v>0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>
        <f>'RESUMEN TOTAL'!AP196</f>
        <v>0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>
        <f>'RESUMEN TOTAL'!AP197</f>
        <v>0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>
        <f>'RESUMEN TOTAL'!AP198</f>
        <v>0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>
        <f>'RESUMEN TOTAL'!AP199</f>
        <v>0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>
        <f>'RESUMEN TOTAL'!AP200</f>
        <v>0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>
        <f>'RESUMEN TOTAL'!AP201</f>
        <v>0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>
        <f>'RESUMEN TOTAL'!AP202</f>
        <v>0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>
        <f>'RESUMEN TOTAL'!AP203</f>
        <v>0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>
        <f>'RESUMEN TOTAL'!AP204</f>
        <v>0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>
        <f>'RESUMEN TOTAL'!AP205</f>
        <v>0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>
        <f>'RESUMEN TOTAL'!AP206</f>
        <v>0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>
        <f>'RESUMEN TOTAL'!AP207</f>
        <v>0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>
        <f>'RESUMEN TOTAL'!AP208</f>
        <v>0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>
        <f>'RESUMEN TOTAL'!AP209</f>
        <v>0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>
        <f>'RESUMEN TOTAL'!AP210</f>
        <v>0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>
        <f>'RESUMEN TOTAL'!AP211</f>
        <v>0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>
        <f>'RESUMEN TOTAL'!AP212</f>
        <v>0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>
        <f>'RESUMEN TOTAL'!AP213</f>
        <v>0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>
        <f>'RESUMEN TOTAL'!AP214</f>
        <v>0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>
        <f>'RESUMEN TOTAL'!AP215</f>
        <v>0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>
        <f>'RESUMEN TOTAL'!AP216</f>
        <v>0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>
        <f>'RESUMEN TOTAL'!AP217</f>
        <v>0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>
        <f>'RESUMEN TOTAL'!AP218</f>
        <v>0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>
        <f>'RESUMEN TOTAL'!AP219</f>
        <v>0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>
        <f>'RESUMEN TOTAL'!AP220</f>
        <v>0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>
        <f>'RESUMEN TOTAL'!AP221</f>
        <v>0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>
        <f>'RESUMEN TOTAL'!AP222</f>
        <v>0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>
        <f>'RESUMEN TOTAL'!AP223</f>
        <v>0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>
        <f>'RESUMEN TOTAL'!AP224</f>
        <v>0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>
        <f>'RESUMEN TOTAL'!AP225</f>
        <v>0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>
        <f>'RESUMEN TOTAL'!AP226</f>
        <v>0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>
        <f>'RESUMEN TOTAL'!AP227</f>
        <v>0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>
        <f>'RESUMEN TOTAL'!AP228</f>
        <v>0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>
        <f>'RESUMEN TOTAL'!AP229</f>
        <v>0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>
        <f>'RESUMEN TOTAL'!AP230</f>
        <v>0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>
        <f>'RESUMEN TOTAL'!AP231</f>
        <v>0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>
        <f>'RESUMEN TOTAL'!AP232</f>
        <v>0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>
        <f>'RESUMEN TOTAL'!AP233</f>
        <v>0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>
        <f>'RESUMEN TOTAL'!AP234</f>
        <v>0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>
        <f>'RESUMEN TOTAL'!AP235</f>
        <v>0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>
        <f>'RESUMEN TOTAL'!AP236</f>
        <v>0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>
        <f>'RESUMEN TOTAL'!AP237</f>
        <v>0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>
        <f>'RESUMEN TOTAL'!AP238</f>
        <v>0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>
        <f>'RESUMEN TOTAL'!AP239</f>
        <v>0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>
        <f>'RESUMEN TOTAL'!AP240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>
        <f>'RESUMEN TOTAL'!AP241</f>
        <v>0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>
        <f>'RESUMEN TOTAL'!AP242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>
        <f>'RESUMEN TOTAL'!AP243</f>
        <v>0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>
        <f>'RESUMEN TOTAL'!AP244</f>
        <v>0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>
        <f>'RESUMEN TOTAL'!AP245</f>
        <v>0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>
        <f>'RESUMEN TOTAL'!AP246</f>
        <v>0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>
        <f>'RESUMEN TOTAL'!AP247</f>
        <v>0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>
        <f>'RESUMEN TOTAL'!AP248</f>
        <v>0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>
        <f>'RESUMEN TOTAL'!AP249</f>
        <v>0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>
        <f>'RESUMEN TOTAL'!AP250</f>
        <v>0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>
        <f>'RESUMEN TOTAL'!AP251</f>
        <v>0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>
        <f>'RESUMEN TOTAL'!AP252</f>
        <v>0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>
        <f>'RESUMEN TOTAL'!AP253</f>
        <v>0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>
        <f>'RESUMEN TOTAL'!AP254</f>
        <v>0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>
        <f>'RESUMEN TOTAL'!AP255</f>
        <v>0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>
        <f>'RESUMEN TOTAL'!AP256</f>
        <v>0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>
        <f>'RESUMEN TOTAL'!AP257</f>
        <v>0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>
        <f>'RESUMEN TOTAL'!AP258</f>
        <v>0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>
        <f>'RESUMEN TOTAL'!AP259</f>
        <v>0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>
        <f>'RESUMEN TOTAL'!AP260</f>
        <v>0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>
        <f>'RESUMEN TOTAL'!AP261</f>
        <v>0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>
        <f>'RESUMEN TOTAL'!AP262</f>
        <v>0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>
        <f>'RESUMEN TOTAL'!AP263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>
        <f>'RESUMEN TOTAL'!AP264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>
        <f>'RESUMEN TOTAL'!AP265</f>
        <v>0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>
        <f>'RESUMEN TOTAL'!AP266</f>
        <v>0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>
        <f>'RESUMEN TOTAL'!AP267</f>
        <v>0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>
        <f>'RESUMEN TOTAL'!AP268</f>
        <v>0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>
        <f>'RESUMEN TOTAL'!AP269</f>
        <v>0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>
        <f>'RESUMEN TOTAL'!AP270</f>
        <v>0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>
        <f>'RESUMEN TOTAL'!AP271</f>
        <v>0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>
        <f>'RESUMEN TOTAL'!AP272</f>
        <v>0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>
        <f>'RESUMEN TOTAL'!AP273</f>
        <v>0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>
        <f>'RESUMEN TOTAL'!AP274</f>
        <v>0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>
        <f>'RESUMEN TOTAL'!AP275</f>
        <v>0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>
        <f>'RESUMEN TOTAL'!AP276</f>
        <v>0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>
        <f>'RESUMEN TOTAL'!AP277</f>
        <v>0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>
        <f>'RESUMEN TOTAL'!AP278</f>
        <v>0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>
        <f>'RESUMEN TOTAL'!AP279</f>
        <v>0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>
        <f>'RESUMEN TOTAL'!AP280</f>
        <v>0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>
        <f>'RESUMEN TOTAL'!AP281</f>
        <v>0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>
        <f>'RESUMEN TOTAL'!AP282</f>
        <v>0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>
        <f>'RESUMEN TOTAL'!AP283</f>
        <v>0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>
        <f>'RESUMEN TOTAL'!AP284</f>
        <v>0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>
        <f>'RESUMEN TOTAL'!AP285</f>
        <v>0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>
        <f>'RESUMEN TOTAL'!AP286</f>
        <v>0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>
        <f>'RESUMEN TOTAL'!AP287</f>
        <v>0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>
        <f>'RESUMEN TOTAL'!AP288</f>
        <v>0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>
        <f>'RESUMEN TOTAL'!AP289</f>
        <v>0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>
        <f>'RESUMEN TOTAL'!AP290</f>
        <v>0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>
        <f>'RESUMEN TOTAL'!AP291</f>
        <v>0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>
        <f>'RESUMEN TOTAL'!AP292</f>
        <v>0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>
        <f>'RESUMEN TOTAL'!AP293</f>
        <v>0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>
        <f>'RESUMEN TOTAL'!AP294</f>
        <v>0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>
        <f>'RESUMEN TOTAL'!AP295</f>
        <v>0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>
        <f>'RESUMEN TOTAL'!AP296</f>
        <v>0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>
        <f>'RESUMEN TOTAL'!AP297</f>
        <v>0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>
        <f>'RESUMEN TOTAL'!AP298</f>
        <v>0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>
        <f>'RESUMEN TOTAL'!AP299</f>
        <v>0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>
        <f>'RESUMEN TOTAL'!AP300</f>
        <v>0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>
        <f>'RESUMEN TOTAL'!AP301</f>
        <v>0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>
        <f>'RESUMEN TOTAL'!AP302</f>
        <v>0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>
        <f>'RESUMEN TOTAL'!AP303</f>
        <v>0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>
        <f>'RESUMEN TOTAL'!AP304</f>
        <v>0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>
        <f>'RESUMEN TOTAL'!AP305</f>
        <v>0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>
        <f>'RESUMEN TOTAL'!AP306</f>
        <v>0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>
        <f>'RESUMEN TOTAL'!AP307</f>
        <v>0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>
        <f>'RESUMEN TOTAL'!AP308</f>
        <v>0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>
        <f>'RESUMEN TOTAL'!AP309</f>
        <v>0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>
        <f>'RESUMEN TOTAL'!AP310</f>
        <v>0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>
        <f>'RESUMEN TOTAL'!AP311</f>
        <v>0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>
        <f>'RESUMEN TOTAL'!AP312</f>
        <v>0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>
        <f>'RESUMEN TOTAL'!AP313</f>
        <v>0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>
        <f>'RESUMEN TOTAL'!AP314</f>
        <v>0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>
        <f>'RESUMEN TOTAL'!AP315</f>
        <v>0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>
        <f>'RESUMEN TOTAL'!AP316</f>
        <v>0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>
        <f>'RESUMEN TOTAL'!AP317</f>
        <v>0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>
        <f>'RESUMEN TOTAL'!AP318</f>
        <v>0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>
        <f>'RESUMEN TOTAL'!AP319</f>
        <v>0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>
        <f>'RESUMEN TOTAL'!AP320</f>
        <v>0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>
        <f>'RESUMEN TOTAL'!AP321</f>
        <v>0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>
        <f>'RESUMEN TOTAL'!AP322</f>
        <v>0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>
        <f>'RESUMEN TOTAL'!AP323</f>
        <v>0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>
        <f>'RESUMEN TOTAL'!AP324</f>
        <v>0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>
        <f>'RESUMEN TOTAL'!AP325</f>
        <v>0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>
        <f>'RESUMEN TOTAL'!AP326</f>
        <v>0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>
        <f>'RESUMEN TOTAL'!AP327</f>
        <v>0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>
        <f>'RESUMEN TOTAL'!AP328</f>
        <v>0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>
        <f>'RESUMEN TOTAL'!AP329</f>
        <v>0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>
        <f>'RESUMEN TOTAL'!AP330</f>
        <v>0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>
        <f>'RESUMEN TOTAL'!AP331</f>
        <v>0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>
        <f>'RESUMEN TOTAL'!AP332</f>
        <v>0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>
        <f>'RESUMEN TOTAL'!AP333</f>
        <v>0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>
        <f>'RESUMEN TOTAL'!AP334</f>
        <v>0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>
        <f>'RESUMEN TOTAL'!AP335</f>
        <v>0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>
        <f>'RESUMEN TOTAL'!AP336</f>
        <v>0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>
        <f>'RESUMEN TOTAL'!AP337</f>
        <v>0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>
        <f>'RESUMEN TOTAL'!AP338</f>
        <v>0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>
        <f>'RESUMEN TOTAL'!AP339</f>
        <v>0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>
        <f>'RESUMEN TOTAL'!AP340</f>
        <v>0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>
        <f>'RESUMEN TOTAL'!AP341</f>
        <v>0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>
        <f>'RESUMEN TOTAL'!AP342</f>
        <v>0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>
        <f>'RESUMEN TOTAL'!AP343</f>
        <v>0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>
        <f>'RESUMEN TOTAL'!AP344</f>
        <v>0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>
        <f>'RESUMEN TOTAL'!AP345</f>
        <v>0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>
        <f>'RESUMEN TOTAL'!AP346</f>
        <v>0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>
        <f>'RESUMEN TOTAL'!AP347</f>
        <v>0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>
        <f>'RESUMEN TOTAL'!AP348</f>
        <v>0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>
        <f>'RESUMEN TOTAL'!AP349</f>
        <v>0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>
        <f>'RESUMEN TOTAL'!AP350</f>
        <v>0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>
        <f>'RESUMEN TOTAL'!AP351</f>
        <v>0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>
        <f>'RESUMEN TOTAL'!AP352</f>
        <v>0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>
        <f>'RESUMEN TOTAL'!AP353</f>
        <v>0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>
        <f>'RESUMEN TOTAL'!AP354</f>
        <v>0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>
        <f>'RESUMEN TOTAL'!AP355</f>
        <v>0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>
        <f>'RESUMEN TOTAL'!AP356</f>
        <v>0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>
        <f>'RESUMEN TOTAL'!AP357</f>
        <v>0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>
        <f>'RESUMEN TOTAL'!AP358</f>
        <v>0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>
        <f>'RESUMEN TOTAL'!AP359</f>
        <v>0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>
        <f>'RESUMEN TOTAL'!AP360</f>
        <v>0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>
        <f>'RESUMEN TOTAL'!AP361</f>
        <v>0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>
        <f>'RESUMEN TOTAL'!AP362</f>
        <v>0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>
        <f>'RESUMEN TOTAL'!AP363</f>
        <v>0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>
        <f>'RESUMEN TOTAL'!AP364</f>
        <v>0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>
        <f>'RESUMEN TOTAL'!AP365</f>
        <v>0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>
        <f>'RESUMEN TOTAL'!AP366</f>
        <v>0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>
        <f>'RESUMEN TOTAL'!AP367</f>
        <v>0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>
        <f>'RESUMEN TOTAL'!AP368</f>
        <v>0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>
        <f>'RESUMEN TOTAL'!AP369</f>
        <v>0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>
        <f>'RESUMEN TOTAL'!AP370</f>
        <v>0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>
        <f>'RESUMEN TOTAL'!AP371</f>
        <v>0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>
        <f>'RESUMEN TOTAL'!AP372</f>
        <v>0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>
        <f>'RESUMEN TOTAL'!AP373</f>
        <v>0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>
        <f>'RESUMEN TOTAL'!AP374</f>
        <v>0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>
        <f>'RESUMEN TOTAL'!AP375</f>
        <v>0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>
        <f>'RESUMEN TOTAL'!AP376</f>
        <v>0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>
        <f>'RESUMEN TOTAL'!AP377</f>
        <v>0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>
        <f>'RESUMEN TOTAL'!AP378</f>
        <v>0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>
        <f>'RESUMEN TOTAL'!AP379</f>
        <v>0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>
        <f>'RESUMEN TOTAL'!AP380</f>
        <v>0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>
        <f>'RESUMEN TOTAL'!AP381</f>
        <v>0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>
        <f>'RESUMEN TOTAL'!AP382</f>
        <v>0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>
        <f>'RESUMEN TOTAL'!AP383</f>
        <v>0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>
        <f>'RESUMEN TOTAL'!AP384</f>
        <v>0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>
        <f>'RESUMEN TOTAL'!AP385</f>
        <v>0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>
        <f>'RESUMEN TOTAL'!AP386</f>
        <v>0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>
        <f>'RESUMEN TOTAL'!AP387</f>
        <v>0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>
        <f>'RESUMEN TOTAL'!AP388</f>
        <v>0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>
        <f>'RESUMEN TOTAL'!AP389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>
        <f>'RESUMEN TOTAL'!AP390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>
        <f>'RESUMEN TOTAL'!AP391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>
        <f>'RESUMEN TOTAL'!AP392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>
        <f>'RESUMEN TOTAL'!AP393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>
        <f>'RESUMEN TOTAL'!AP394</f>
        <v>0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>
        <f>'RESUMEN TOTAL'!AP395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>
        <f>'RESUMEN TOTAL'!AP396</f>
        <v>0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>
        <f>'RESUMEN TOTAL'!AP397</f>
        <v>0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>
        <f>'RESUMEN TOTAL'!AP398</f>
        <v>0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>
        <f>'RESUMEN TOTAL'!AP399</f>
        <v>0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>
        <f>'RESUMEN TOTAL'!AP400</f>
        <v>0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>
        <f>'RESUMEN TOTAL'!AP401</f>
        <v>0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>
        <f>'RESUMEN TOTAL'!AP402</f>
        <v>0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>
        <f>'RESUMEN TOTAL'!AP403</f>
        <v>0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>
        <f>'RESUMEN TOTAL'!AP404</f>
        <v>0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>
        <f>'RESUMEN TOTAL'!AP405</f>
        <v>0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>
        <f>'RESUMEN TOTAL'!AP406</f>
        <v>0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>
        <f>'RESUMEN TOTAL'!AP407</f>
        <v>0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>
        <f>'RESUMEN TOTAL'!AP408</f>
        <v>0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>
        <f>'RESUMEN TOTAL'!AP409</f>
        <v>0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>
        <f>'RESUMEN TOTAL'!AP410</f>
        <v>0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>
        <f>'RESUMEN TOTAL'!AP411</f>
        <v>0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>
        <f>'RESUMEN TOTAL'!AP412</f>
        <v>0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>
        <f>'RESUMEN TOTAL'!AP413</f>
        <v>0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>
        <f>'RESUMEN TOTAL'!AP414</f>
        <v>0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>
        <f>'RESUMEN TOTAL'!AP415</f>
        <v>0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>
        <f>'RESUMEN TOTAL'!AP416</f>
        <v>0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>
        <f>'RESUMEN TOTAL'!AP417</f>
        <v>0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>
        <f>'RESUMEN TOTAL'!AP418</f>
        <v>0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>
        <f>'RESUMEN TOTAL'!AP419</f>
        <v>0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>
        <f>'RESUMEN TOTAL'!AP420</f>
        <v>0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>
        <f>'RESUMEN TOTAL'!AP421</f>
        <v>0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>
        <f>'RESUMEN TOTAL'!AP422</f>
        <v>0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>
        <f>'RESUMEN TOTAL'!AP423</f>
        <v>0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>
        <f>'RESUMEN TOTAL'!AP424</f>
        <v>0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>
        <f>'RESUMEN TOTAL'!AP425</f>
        <v>0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>
        <f>'RESUMEN TOTAL'!AP426</f>
        <v>0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>
        <f>'RESUMEN TOTAL'!AP427</f>
        <v>0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>
        <f>'RESUMEN TOTAL'!AP428</f>
        <v>0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>
        <f>'RESUMEN TOTAL'!AP429</f>
        <v>0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>
        <f>'RESUMEN TOTAL'!AP430</f>
        <v>0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>
        <f>'RESUMEN TOTAL'!AP431</f>
        <v>0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>
        <f>'RESUMEN TOTAL'!AP432</f>
        <v>0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>
        <f>'RESUMEN TOTAL'!AP433</f>
        <v>0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>
        <f>'RESUMEN TOTAL'!AP434</f>
        <v>0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>
        <f>'RESUMEN TOTAL'!AP435</f>
        <v>0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>
        <f>'RESUMEN TOTAL'!AP436</f>
        <v>0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>
        <f>'RESUMEN TOTAL'!AP437</f>
        <v>0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>
        <f>'RESUMEN TOTAL'!AP438</f>
        <v>0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>
        <f>'RESUMEN TOTAL'!AP439</f>
        <v>0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>
        <f>'RESUMEN TOTAL'!AP440</f>
        <v>0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>
        <f>'RESUMEN TOTAL'!AP441</f>
        <v>0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>
        <f>'RESUMEN TOTAL'!AP442</f>
        <v>0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>
        <f>'RESUMEN TOTAL'!AP443</f>
        <v>0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>
        <f>'RESUMEN TOTAL'!AP444</f>
        <v>0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>
        <f>'RESUMEN TOTAL'!AP445</f>
        <v>0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>
        <f>'RESUMEN TOTAL'!AP446</f>
        <v>0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>
        <f>'RESUMEN TOTAL'!AP447</f>
        <v>0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>
        <f>'RESUMEN TOTAL'!AP448</f>
        <v>0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>
        <f>'RESUMEN TOTAL'!AP449</f>
        <v>0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>
        <f>'RESUMEN TOTAL'!AP450</f>
        <v>0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>
        <f>'RESUMEN TOTAL'!AP451</f>
        <v>0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>
        <f>'RESUMEN TOTAL'!AP452</f>
        <v>0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>
        <f>'RESUMEN TOTAL'!AP453</f>
        <v>0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>
        <f>'RESUMEN TOTAL'!AP454</f>
        <v>0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>
        <f>'RESUMEN TOTAL'!AP455</f>
        <v>0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>
        <f>'RESUMEN TOTAL'!AP456</f>
        <v>0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>
        <f>'RESUMEN TOTAL'!AP457</f>
        <v>0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>
        <f>'RESUMEN TOTAL'!AP458</f>
        <v>0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>
        <f>'RESUMEN TOTAL'!AP459</f>
        <v>0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>
        <f>'RESUMEN TOTAL'!AP460</f>
        <v>0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>
        <f>'RESUMEN TOTAL'!AP461</f>
        <v>0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>
        <f>'RESUMEN TOTAL'!AP462</f>
        <v>0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>
        <f>'RESUMEN TOTAL'!AP463</f>
        <v>0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>
        <f>'RESUMEN TOTAL'!AP464</f>
        <v>0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>
        <f>'RESUMEN TOTAL'!AP465</f>
        <v>0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>
        <f>'RESUMEN TOTAL'!AP466</f>
        <v>0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>
        <f>'RESUMEN TOTAL'!AP467</f>
        <v>0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>
        <f>'RESUMEN TOTAL'!AP468</f>
        <v>0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>
        <f>'RESUMEN TOTAL'!AP469</f>
        <v>0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>
        <f>'RESUMEN TOTAL'!AP470</f>
        <v>0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>
        <f>'RESUMEN TOTAL'!AP471</f>
        <v>0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>
        <f>'RESUMEN TOTAL'!AP472</f>
        <v>0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>
        <f>'RESUMEN TOTAL'!AP473</f>
        <v>0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>
        <f>'RESUMEN TOTAL'!AP474</f>
        <v>0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>
        <f>'RESUMEN TOTAL'!AP475</f>
        <v>0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>
        <f>'RESUMEN TOTAL'!AP476</f>
        <v>0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>
        <f>'RESUMEN TOTAL'!AP477</f>
        <v>0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>
        <f>'RESUMEN TOTAL'!AP478</f>
        <v>0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>
        <f>'RESUMEN TOTAL'!AP479</f>
        <v>0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>
        <f>'RESUMEN TOTAL'!AP480</f>
        <v>0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>
        <f>'RESUMEN TOTAL'!AP481</f>
        <v>0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>
        <f>'RESUMEN TOTAL'!AP482</f>
        <v>0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>
        <f>'RESUMEN TOTAL'!AP483</f>
        <v>0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>
        <f>'RESUMEN TOTAL'!AP484</f>
        <v>0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>
        <f>'RESUMEN TOTAL'!AP485</f>
        <v>0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>
        <f>'RESUMEN TOTAL'!AP486</f>
        <v>0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>
        <f>'RESUMEN TOTAL'!AP487</f>
        <v>0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>
        <f>'RESUMEN TOTAL'!AP488</f>
        <v>0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>
        <f>'RESUMEN TOTAL'!AP489</f>
        <v>0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>
        <f>'RESUMEN TOTAL'!AP490</f>
        <v>0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>
        <f>'RESUMEN TOTAL'!AP491</f>
        <v>0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>
        <f>'RESUMEN TOTAL'!AP492</f>
        <v>0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>
        <f>'RESUMEN TOTAL'!AP493</f>
        <v>0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>
        <f>'RESUMEN TOTAL'!AP494</f>
        <v>0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>
        <f>'RESUMEN TOTAL'!AP495</f>
        <v>0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>
        <f>'RESUMEN TOTAL'!AP496</f>
        <v>0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>
        <f>'RESUMEN TOTAL'!AP497</f>
        <v>0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>
        <f>'RESUMEN TOTAL'!AP498</f>
        <v>0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>
        <f>'RESUMEN TOTAL'!AP499</f>
        <v>0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>
        <f>'RESUMEN TOTAL'!AP500</f>
        <v>0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>
        <f>'RESUMEN TOTAL'!AP501</f>
        <v>0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>
        <f>'RESUMEN TOTAL'!AP502</f>
        <v>0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>
        <f>'RESUMEN TOTAL'!AP503</f>
        <v>0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>
        <f>'RESUMEN TOTAL'!AP504</f>
        <v>0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>
        <f>'RESUMEN TOTAL'!AP505</f>
        <v>0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>
        <f>'RESUMEN TOTAL'!AP506</f>
        <v>0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>
        <f>'RESUMEN TOTAL'!AP507</f>
        <v>0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>
        <f>'RESUMEN TOTAL'!AP508</f>
        <v>0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>
        <f>'RESUMEN TOTAL'!AP509</f>
        <v>0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>
        <f>'RESUMEN TOTAL'!AP510</f>
        <v>0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>
        <f>'RESUMEN TOTAL'!AP511</f>
        <v>0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>
        <f>'RESUMEN TOTAL'!AP512</f>
        <v>0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>
        <f>'RESUMEN TOTAL'!AP513</f>
        <v>0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>
        <f>'RESUMEN TOTAL'!AP514</f>
        <v>0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>
        <f>'RESUMEN TOTAL'!AP515</f>
        <v>0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>
        <f>'RESUMEN TOTAL'!AP516</f>
        <v>0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>
        <f>'RESUMEN TOTAL'!AP517</f>
        <v>0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>
        <f>'RESUMEN TOTAL'!AP518</f>
        <v>0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>
        <f>'RESUMEN TOTAL'!AP519</f>
        <v>0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>
        <f>'RESUMEN TOTAL'!AP520</f>
        <v>0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>
        <f>'RESUMEN TOTAL'!AP521</f>
        <v>0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>
        <f>'RESUMEN TOTAL'!AP522</f>
        <v>0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>
        <f>'RESUMEN TOTAL'!AP523</f>
        <v>0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>
        <f>'RESUMEN TOTAL'!AP524</f>
        <v>0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>
        <f>'RESUMEN TOTAL'!AP525</f>
        <v>0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>
        <f>'RESUMEN TOTAL'!AP526</f>
        <v>0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>
        <f>'RESUMEN TOTAL'!AP527</f>
        <v>0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>
        <f>'RESUMEN TOTAL'!AP528</f>
        <v>0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>
        <f>'RESUMEN TOTAL'!AP529</f>
        <v>0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>
        <f>'RESUMEN TOTAL'!AP530</f>
        <v>0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>
        <f>'RESUMEN TOTAL'!AP531</f>
        <v>0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>
        <f>'RESUMEN TOTAL'!AP532</f>
        <v>0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>
        <f>'RESUMEN TOTAL'!AP533</f>
        <v>0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>
        <f>'RESUMEN TOTAL'!AP534</f>
        <v>0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>
        <f>'RESUMEN TOTAL'!AP535</f>
        <v>0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>
        <f>'RESUMEN TOTAL'!AP536</f>
        <v>0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>
        <f>'RESUMEN TOTAL'!AP537</f>
        <v>0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>
        <f>'RESUMEN TOTAL'!AP538</f>
        <v>0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>
        <f>'RESUMEN TOTAL'!AP539</f>
        <v>0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>
        <f>'RESUMEN TOTAL'!AP540</f>
        <v>0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>
        <f>'RESUMEN TOTAL'!AP541</f>
        <v>0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>
        <f>'RESUMEN TOTAL'!AP542</f>
        <v>0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>
        <f>'RESUMEN TOTAL'!AP543</f>
        <v>0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>
        <f>'RESUMEN TOTAL'!AP544</f>
        <v>0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>
        <f>'RESUMEN TOTAL'!AP545</f>
        <v>0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>
        <f>'RESUMEN TOTAL'!AP546</f>
        <v>0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>
        <f>'RESUMEN TOTAL'!AP547</f>
        <v>0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>
        <f>'RESUMEN TOTAL'!AP548</f>
        <v>0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>
        <f>'RESUMEN TOTAL'!AP549</f>
        <v>0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>
        <f>'RESUMEN TOTAL'!AP550</f>
        <v>0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>
        <f>'RESUMEN TOTAL'!AP551</f>
        <v>0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>
        <f>'RESUMEN TOTAL'!AP552</f>
        <v>0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>
        <f>'RESUMEN TOTAL'!AP553</f>
        <v>0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>
        <f>'RESUMEN TOTAL'!AP554</f>
        <v>0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>
        <f>'RESUMEN TOTAL'!AP555</f>
        <v>0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>
        <f>'RESUMEN TOTAL'!AP556</f>
        <v>0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>
        <f>'RESUMEN TOTAL'!AP557</f>
        <v>0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>
        <f>'RESUMEN TOTAL'!AP558</f>
        <v>0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>
        <f>'RESUMEN TOTAL'!AP559</f>
        <v>0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>
        <f>'RESUMEN TOTAL'!AP560</f>
        <v>0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>
        <f>'RESUMEN TOTAL'!AP561</f>
        <v>0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>
        <f>'RESUMEN TOTAL'!AP562</f>
        <v>0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>
        <f>'RESUMEN TOTAL'!AP563</f>
        <v>0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>
        <f>'RESUMEN TOTAL'!AP564</f>
        <v>0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>
        <f>'RESUMEN TOTAL'!AP565</f>
        <v>0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>
        <f>'RESUMEN TOTAL'!AP566</f>
        <v>0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>
        <f>'RESUMEN TOTAL'!AP567</f>
        <v>0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>
        <f>'RESUMEN TOTAL'!AP568</f>
        <v>0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>
        <f>'RESUMEN TOTAL'!AP569</f>
        <v>0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>
        <f>'RESUMEN TOTAL'!AP570</f>
        <v>0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>
        <f>'RESUMEN TOTAL'!AP571</f>
        <v>0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>
        <f>'RESUMEN TOTAL'!AP572</f>
        <v>0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>
        <f>'RESUMEN TOTAL'!AP573</f>
        <v>0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>
        <f>'RESUMEN TOTAL'!AP574</f>
        <v>0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>
        <f>'RESUMEN TOTAL'!AP575</f>
        <v>0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>
        <f>'RESUMEN TOTAL'!AP576</f>
        <v>0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>
        <f>'RESUMEN TOTAL'!AP577</f>
        <v>0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>
        <f>'RESUMEN TOTAL'!AP578</f>
        <v>0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>
        <f>'RESUMEN TOTAL'!AP579</f>
        <v>0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>
        <f>'RESUMEN TOTAL'!AP580</f>
        <v>0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>
        <f>'RESUMEN TOTAL'!AP581</f>
        <v>0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>
        <f>'RESUMEN TOTAL'!AP582</f>
        <v>0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>
        <f>'RESUMEN TOTAL'!AP583</f>
        <v>0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>
        <f>'RESUMEN TOTAL'!AP584</f>
        <v>0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>
        <f>'RESUMEN TOTAL'!AP585</f>
        <v>0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>
        <f>'RESUMEN TOTAL'!AP586</f>
        <v>0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>
        <f>'RESUMEN TOTAL'!AP587</f>
        <v>0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>
        <f>'RESUMEN TOTAL'!AP588</f>
        <v>0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>
        <f>'RESUMEN TOTAL'!AP589</f>
        <v>0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>
        <f>'RESUMEN TOTAL'!AP590</f>
        <v>0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>
        <f>'RESUMEN TOTAL'!AP591</f>
        <v>0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>
        <f>'RESUMEN TOTAL'!AP592</f>
        <v>0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>
        <f>'RESUMEN TOTAL'!AP593</f>
        <v>0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>
        <f>'RESUMEN TOTAL'!AP594</f>
        <v>0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>
        <f>'RESUMEN TOTAL'!AP595</f>
        <v>0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>
        <f>'RESUMEN TOTAL'!AP596</f>
        <v>0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>
        <f>'RESUMEN TOTAL'!AP597</f>
        <v>0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>
        <f>'RESUMEN TOTAL'!AP598</f>
        <v>0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>
        <f>'RESUMEN TOTAL'!AP599</f>
        <v>0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>
        <f>'RESUMEN TOTAL'!AP600</f>
        <v>0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>
        <f>'RESUMEN TOTAL'!AP601</f>
        <v>0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>
        <f>'RESUMEN TOTAL'!AP602</f>
        <v>0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>
        <f>'RESUMEN TOTAL'!AP603</f>
        <v>0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>
        <f>'RESUMEN TOTAL'!AP604</f>
        <v>0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>
        <f>'RESUMEN TOTAL'!AP605</f>
        <v>0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>
        <f>'RESUMEN TOTAL'!AP606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>
        <f>'RESUMEN TOTAL'!AP607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>
        <f>'RESUMEN TOTAL'!AP608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>
        <f>'RESUMEN TOTAL'!AP609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>
        <f>'RESUMEN TOTAL'!AP610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>
        <f>'RESUMEN TOTAL'!AP611</f>
        <v>0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>
        <f>'RESUMEN TOTAL'!AP612</f>
        <v>0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>
        <f>'RESUMEN TOTAL'!AP613</f>
        <v>0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>
        <f>'RESUMEN TOTAL'!AP614</f>
        <v>0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>
        <f>'RESUMEN TOTAL'!AP615</f>
        <v>0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>
        <f>'RESUMEN TOTAL'!AP616</f>
        <v>0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>
        <f>'RESUMEN TOTAL'!AP617</f>
        <v>0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>
        <f>'RESUMEN TOTAL'!AP618</f>
        <v>0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>
        <f>'RESUMEN TOTAL'!AP619</f>
        <v>0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>
        <f>'RESUMEN TOTAL'!AP620</f>
        <v>0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>
        <f>'RESUMEN TOTAL'!AP621</f>
        <v>0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>
        <f>'RESUMEN TOTAL'!AP622</f>
        <v>0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>
        <f>'RESUMEN TOTAL'!AP623</f>
        <v>0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>
        <f>'RESUMEN TOTAL'!AP624</f>
        <v>0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>
        <f>'RESUMEN TOTAL'!AP625</f>
        <v>0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>
        <f>'RESUMEN TOTAL'!AP626</f>
        <v>0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>
        <f>'RESUMEN TOTAL'!AP627</f>
        <v>0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>
        <f>'RESUMEN TOTAL'!AP628</f>
        <v>0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>
        <f>'RESUMEN TOTAL'!AP629</f>
        <v>0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>
        <f>'RESUMEN TOTAL'!AP630</f>
        <v>0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>
        <f>'RESUMEN TOTAL'!AP631</f>
        <v>0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>
        <f>'RESUMEN TOTAL'!AP632</f>
        <v>0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>
        <f>'RESUMEN TOTAL'!AP633</f>
        <v>0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>
        <f>'RESUMEN TOTAL'!AP634</f>
        <v>0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>
        <f>'RESUMEN TOTAL'!AP635</f>
        <v>0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>
        <f>'RESUMEN TOTAL'!AP636</f>
        <v>0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>
        <f>'RESUMEN TOTAL'!AP637</f>
        <v>0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>
        <f>'RESUMEN TOTAL'!AP638</f>
        <v>0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>
        <f>'RESUMEN TOTAL'!AP639</f>
        <v>0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>
        <f>'RESUMEN TOTAL'!AP640</f>
        <v>0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>
        <f>'RESUMEN TOTAL'!AP641</f>
        <v>0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  <c r="AJ639">
        <f>'RESUMEN TOTAL'!AP642</f>
        <v>0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  <c r="AJ640">
        <f>'RESUMEN TOTAL'!AP643</f>
        <v>0</v>
      </c>
    </row>
    <row r="641" spans="1:36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  <c r="AJ641">
        <f>'RESUMEN TOTAL'!AP644</f>
        <v>0</v>
      </c>
    </row>
    <row r="642" spans="1:36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  <c r="AJ642">
        <f>'RESUMEN TOTAL'!AP645</f>
        <v>0</v>
      </c>
    </row>
    <row r="643" spans="1:36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  <c r="AJ643">
        <f>'RESUMEN TOTAL'!AP646</f>
        <v>0</v>
      </c>
    </row>
    <row r="644" spans="1:36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  <c r="AJ644">
        <f>'RESUMEN TOTAL'!AP647</f>
        <v>0</v>
      </c>
    </row>
    <row r="645" spans="1:36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  <c r="AJ645">
        <f>'RESUMEN TOTAL'!AP648</f>
        <v>0</v>
      </c>
    </row>
    <row r="646" spans="1:36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  <c r="AJ646">
        <f>'RESUMEN TOTAL'!AP649</f>
        <v>0</v>
      </c>
    </row>
    <row r="647" spans="1:36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  <c r="AJ647">
        <f>'RESUMEN TOTAL'!AP650</f>
        <v>0</v>
      </c>
    </row>
    <row r="648" spans="1:36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  <c r="AJ648">
        <f>'RESUMEN TOTAL'!AP651</f>
        <v>0</v>
      </c>
    </row>
    <row r="649" spans="1:36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  <c r="AJ649">
        <f>'RESUMEN TOTAL'!AP652</f>
        <v>0</v>
      </c>
    </row>
    <row r="650" spans="1:36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  <c r="AJ650">
        <f>'RESUMEN TOTAL'!AP653</f>
        <v>0</v>
      </c>
    </row>
    <row r="651" spans="1:36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  <c r="AJ651">
        <f>'RESUMEN TOTAL'!AP654</f>
        <v>0</v>
      </c>
    </row>
    <row r="652" spans="1:36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  <c r="AJ652">
        <f>'RESUMEN TOTAL'!AP655</f>
        <v>0</v>
      </c>
    </row>
    <row r="653" spans="1:36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  <c r="AJ653">
        <f>'RESUMEN TOTAL'!AP656</f>
        <v>0</v>
      </c>
    </row>
    <row r="654" spans="1:36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  <c r="AJ654">
        <f>'RESUMEN TOTAL'!AP657</f>
        <v>0</v>
      </c>
    </row>
    <row r="655" spans="1:36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  <c r="AJ655">
        <f>'RESUMEN TOTAL'!AP658</f>
        <v>0</v>
      </c>
    </row>
    <row r="656" spans="1:36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  <c r="AJ656">
        <f>'RESUMEN TOTAL'!AP659</f>
        <v>0</v>
      </c>
    </row>
    <row r="657" spans="1:36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  <c r="AJ657">
        <f>'RESUMEN TOTAL'!AP660</f>
        <v>0</v>
      </c>
    </row>
    <row r="658" spans="1:36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  <c r="AJ658">
        <f>'RESUMEN TOTAL'!AP661</f>
        <v>0</v>
      </c>
    </row>
    <row r="659" spans="1:36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  <c r="AJ659">
        <f>'RESUMEN TOTAL'!AP662</f>
        <v>0</v>
      </c>
    </row>
    <row r="660" spans="1:36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  <c r="AJ660">
        <f>'RESUMEN TOTAL'!AP663</f>
        <v>0</v>
      </c>
    </row>
    <row r="661" spans="1:36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  <c r="AJ661">
        <f>'RESUMEN TOTAL'!AP664</f>
        <v>0</v>
      </c>
    </row>
    <row r="662" spans="1:36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  <c r="AJ662">
        <f>'RESUMEN TOTAL'!AP665</f>
        <v>0</v>
      </c>
    </row>
    <row r="663" spans="1:36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  <c r="AJ663">
        <f>'RESUMEN TOTAL'!AP666</f>
        <v>0</v>
      </c>
    </row>
    <row r="664" spans="1:36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  <c r="AJ664">
        <f>'RESUMEN TOTAL'!AP667</f>
        <v>0</v>
      </c>
    </row>
    <row r="665" spans="1:36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  <c r="AJ665">
        <f>'RESUMEN TOTAL'!AP668</f>
        <v>0</v>
      </c>
    </row>
    <row r="666" spans="1:36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  <c r="AJ666">
        <f>'RESUMEN TOTAL'!AP669</f>
        <v>0</v>
      </c>
    </row>
    <row r="667" spans="1:36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  <c r="AJ667">
        <f>'RESUMEN TOTAL'!AP670</f>
        <v>0</v>
      </c>
    </row>
    <row r="668" spans="1:36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  <c r="AJ668">
        <f>'RESUMEN TOTAL'!AP671</f>
        <v>0</v>
      </c>
    </row>
    <row r="669" spans="1:36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  <c r="AJ669">
        <f>'RESUMEN TOTAL'!AP672</f>
        <v>0</v>
      </c>
    </row>
    <row r="670" spans="1:36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  <c r="AJ670">
        <f>'RESUMEN TOTAL'!AP673</f>
        <v>0</v>
      </c>
    </row>
    <row r="671" spans="1:36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  <c r="AJ671">
        <f>'RESUMEN TOTAL'!AP674</f>
        <v>0</v>
      </c>
    </row>
    <row r="672" spans="1:36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  <c r="AJ672">
        <f>'RESUMEN TOTAL'!AP675</f>
        <v>0</v>
      </c>
    </row>
    <row r="673" spans="1:36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  <c r="AJ673">
        <f>'RESUMEN TOTAL'!AP676</f>
        <v>0</v>
      </c>
    </row>
    <row r="674" spans="1:36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  <c r="AJ674">
        <f>'RESUMEN TOTAL'!AP677</f>
        <v>0</v>
      </c>
    </row>
    <row r="675" spans="1:36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  <c r="AJ675">
        <f>'RESUMEN TOTAL'!AP678</f>
        <v>0</v>
      </c>
    </row>
    <row r="676" spans="1:36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  <c r="AJ676">
        <f>'RESUMEN TOTAL'!AP679</f>
        <v>0</v>
      </c>
    </row>
    <row r="677" spans="1:36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  <c r="AJ677">
        <f>'RESUMEN TOTAL'!AP680</f>
        <v>0</v>
      </c>
    </row>
    <row r="678" spans="1:36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  <c r="AJ678">
        <f>'RESUMEN TOTAL'!AP681</f>
        <v>0</v>
      </c>
    </row>
    <row r="679" spans="1:36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  <c r="AJ679">
        <f>'RESUMEN TOTAL'!AP682</f>
        <v>0</v>
      </c>
    </row>
    <row r="680" spans="1:36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  <c r="AJ680">
        <f>'RESUMEN TOTAL'!AP683</f>
        <v>0</v>
      </c>
    </row>
    <row r="681" spans="1:36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  <c r="AJ681">
        <f>'RESUMEN TOTAL'!AP684</f>
        <v>0</v>
      </c>
    </row>
    <row r="682" spans="1:36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  <c r="AJ682">
        <f>'RESUMEN TOTAL'!AP685</f>
        <v>0</v>
      </c>
    </row>
    <row r="683" spans="1:36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  <c r="AJ683">
        <f>'RESUMEN TOTAL'!AP686</f>
        <v>0</v>
      </c>
    </row>
    <row r="684" spans="1:36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  <c r="AJ684">
        <f>'RESUMEN TOTAL'!AP687</f>
        <v>0</v>
      </c>
    </row>
    <row r="685" spans="1:36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  <c r="AJ685">
        <f>'RESUMEN TOTAL'!AP688</f>
        <v>0</v>
      </c>
    </row>
    <row r="686" spans="1:36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  <c r="AJ686">
        <f>'RESUMEN TOTAL'!AP689</f>
        <v>0</v>
      </c>
    </row>
  </sheetData>
  <autoFilter ref="A3:AI686" xr:uid="{00000000-0009-0000-0000-000005000000}"/>
  <conditionalFormatting sqref="F4:AJ686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31" sqref="F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976</v>
      </c>
      <c r="E1" t="s">
        <v>620</v>
      </c>
      <c r="F1" t="s">
        <v>619</v>
      </c>
      <c r="G1" s="36" t="s">
        <v>993</v>
      </c>
    </row>
    <row r="2" spans="1:7" x14ac:dyDescent="0.25">
      <c r="A2" s="17">
        <f>'APAGADOS RADIO'!F3</f>
        <v>45139</v>
      </c>
      <c r="B2">
        <f>'APAGADOS RADIO'!F2+D2</f>
        <v>5</v>
      </c>
      <c r="C2">
        <f>'APAGADOS FIBRA'!F2</f>
        <v>26</v>
      </c>
      <c r="D2">
        <f>'APAGADOS ANTENA'!F2</f>
        <v>1</v>
      </c>
      <c r="E2">
        <f t="shared" ref="E2" si="0">B2+C2</f>
        <v>31</v>
      </c>
      <c r="F2">
        <f>'RESUMEN TOTAL'!B1</f>
        <v>474</v>
      </c>
      <c r="G2" s="36">
        <f t="shared" ref="G2" si="1">E2/F2</f>
        <v>6.5400843881856546E-2</v>
      </c>
    </row>
    <row r="3" spans="1:7" x14ac:dyDescent="0.25">
      <c r="A3" s="17">
        <f>'APAGADOS RADIO'!G3</f>
        <v>45140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474</v>
      </c>
      <c r="G3" s="36">
        <f t="shared" ref="G3" si="3">E3/F3</f>
        <v>0</v>
      </c>
    </row>
    <row r="4" spans="1:7" x14ac:dyDescent="0.25">
      <c r="A4" s="17">
        <f>'APAGADOS RADIO'!H3</f>
        <v>45141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474</v>
      </c>
      <c r="G4" s="36">
        <f t="shared" ref="G4:G7" si="5">E4/F4</f>
        <v>0</v>
      </c>
    </row>
    <row r="5" spans="1:7" x14ac:dyDescent="0.25">
      <c r="A5" s="17">
        <f>'APAGADOS RADIO'!I3</f>
        <v>45142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474</v>
      </c>
      <c r="G5" s="36">
        <f t="shared" si="5"/>
        <v>0</v>
      </c>
    </row>
    <row r="6" spans="1:7" x14ac:dyDescent="0.25">
      <c r="A6" s="17">
        <f>'APAGADOS RADIO'!J3</f>
        <v>45143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474</v>
      </c>
      <c r="G6" s="36">
        <f t="shared" si="5"/>
        <v>0</v>
      </c>
    </row>
    <row r="7" spans="1:7" x14ac:dyDescent="0.25">
      <c r="A7" s="17">
        <f>'APAGADOS RADIO'!K3</f>
        <v>45144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474</v>
      </c>
      <c r="G7" s="36">
        <f t="shared" si="5"/>
        <v>0</v>
      </c>
    </row>
    <row r="8" spans="1:7" x14ac:dyDescent="0.25">
      <c r="A8" s="17">
        <f>'APAGADOS RADIO'!L3</f>
        <v>45145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474</v>
      </c>
      <c r="G8" s="36">
        <f t="shared" ref="G8:G18" si="7">E8/F8</f>
        <v>0</v>
      </c>
    </row>
    <row r="9" spans="1:7" x14ac:dyDescent="0.25">
      <c r="A9" s="17">
        <f>'APAGADOS RADIO'!M3</f>
        <v>45146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474</v>
      </c>
      <c r="G9" s="36">
        <f t="shared" si="7"/>
        <v>0</v>
      </c>
    </row>
    <row r="10" spans="1:7" x14ac:dyDescent="0.25">
      <c r="A10" s="17">
        <f>'APAGADOS RADIO'!N3</f>
        <v>45147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474</v>
      </c>
      <c r="G10" s="36">
        <f t="shared" si="7"/>
        <v>0</v>
      </c>
    </row>
    <row r="11" spans="1:7" x14ac:dyDescent="0.25">
      <c r="A11" s="17">
        <f>'APAGADOS RADIO'!O3</f>
        <v>45148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474</v>
      </c>
      <c r="G11" s="36">
        <f t="shared" si="7"/>
        <v>0</v>
      </c>
    </row>
    <row r="12" spans="1:7" x14ac:dyDescent="0.25">
      <c r="A12" s="17">
        <f>'APAGADOS RADIO'!P3</f>
        <v>45149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474</v>
      </c>
      <c r="G12" s="36">
        <f t="shared" si="7"/>
        <v>0</v>
      </c>
    </row>
    <row r="13" spans="1:7" x14ac:dyDescent="0.25">
      <c r="A13" s="17">
        <f>'APAGADOS RADIO'!Q3</f>
        <v>45150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474</v>
      </c>
      <c r="G13" s="36">
        <f t="shared" si="7"/>
        <v>0</v>
      </c>
    </row>
    <row r="14" spans="1:7" x14ac:dyDescent="0.25">
      <c r="A14" s="17">
        <f>'APAGADOS RADIO'!R3</f>
        <v>45151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474</v>
      </c>
      <c r="G14" s="36">
        <f t="shared" si="7"/>
        <v>0</v>
      </c>
    </row>
    <row r="15" spans="1:7" x14ac:dyDescent="0.25">
      <c r="A15" s="17">
        <f>'APAGADOS RADIO'!S3</f>
        <v>45152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474</v>
      </c>
      <c r="G15" s="36">
        <f t="shared" si="7"/>
        <v>0</v>
      </c>
    </row>
    <row r="16" spans="1:7" x14ac:dyDescent="0.25">
      <c r="A16" s="17">
        <f>'APAGADOS RADIO'!T3</f>
        <v>45153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474</v>
      </c>
      <c r="G16" s="36">
        <f t="shared" si="7"/>
        <v>0</v>
      </c>
    </row>
    <row r="17" spans="1:7" x14ac:dyDescent="0.25">
      <c r="A17" s="17">
        <f>'APAGADOS RADIO'!U3</f>
        <v>45154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474</v>
      </c>
      <c r="G17" s="36">
        <f t="shared" si="7"/>
        <v>0</v>
      </c>
    </row>
    <row r="18" spans="1:7" x14ac:dyDescent="0.25">
      <c r="A18" s="17">
        <f>'APAGADOS RADIO'!V3</f>
        <v>45155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474</v>
      </c>
      <c r="G18" s="36">
        <f t="shared" si="7"/>
        <v>0</v>
      </c>
    </row>
    <row r="19" spans="1:7" x14ac:dyDescent="0.25">
      <c r="A19" s="17">
        <f>'APAGADOS RADIO'!W3</f>
        <v>45156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474</v>
      </c>
      <c r="G19" s="36">
        <f t="shared" ref="G19:G31" si="9">E19/F19</f>
        <v>0</v>
      </c>
    </row>
    <row r="20" spans="1:7" x14ac:dyDescent="0.25">
      <c r="A20" s="17">
        <f>'APAGADOS RADIO'!X3</f>
        <v>45157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474</v>
      </c>
      <c r="G20" s="36">
        <f t="shared" si="9"/>
        <v>0</v>
      </c>
    </row>
    <row r="21" spans="1:7" x14ac:dyDescent="0.25">
      <c r="A21" s="17">
        <f>'APAGADOS RADIO'!Y3</f>
        <v>45158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474</v>
      </c>
      <c r="G21" s="36">
        <f t="shared" si="9"/>
        <v>0</v>
      </c>
    </row>
    <row r="22" spans="1:7" x14ac:dyDescent="0.25">
      <c r="A22" s="17">
        <f>'APAGADOS RADIO'!Z3</f>
        <v>45159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474</v>
      </c>
      <c r="G22" s="36">
        <f t="shared" si="9"/>
        <v>0</v>
      </c>
    </row>
    <row r="23" spans="1:7" x14ac:dyDescent="0.25">
      <c r="A23" s="17">
        <f>'APAGADOS RADIO'!AA3</f>
        <v>45160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474</v>
      </c>
      <c r="G23" s="36">
        <f t="shared" si="9"/>
        <v>0</v>
      </c>
    </row>
    <row r="24" spans="1:7" x14ac:dyDescent="0.25">
      <c r="A24" s="17">
        <f>'APAGADOS RADIO'!AB3</f>
        <v>45161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474</v>
      </c>
      <c r="G24" s="36">
        <f t="shared" si="9"/>
        <v>0</v>
      </c>
    </row>
    <row r="25" spans="1:7" x14ac:dyDescent="0.25">
      <c r="A25" s="17">
        <f>'APAGADOS RADIO'!AC3</f>
        <v>45162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474</v>
      </c>
      <c r="G25" s="36">
        <f t="shared" si="9"/>
        <v>0</v>
      </c>
    </row>
    <row r="26" spans="1:7" x14ac:dyDescent="0.25">
      <c r="A26" s="17">
        <f>'APAGADOS RADIO'!AD3</f>
        <v>45163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474</v>
      </c>
      <c r="G26" s="36">
        <f t="shared" si="9"/>
        <v>0</v>
      </c>
    </row>
    <row r="27" spans="1:7" x14ac:dyDescent="0.25">
      <c r="A27" s="17">
        <f>'APAGADOS RADIO'!AE3</f>
        <v>45164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474</v>
      </c>
      <c r="G27" s="36">
        <f t="shared" si="9"/>
        <v>0</v>
      </c>
    </row>
    <row r="28" spans="1:7" x14ac:dyDescent="0.25">
      <c r="A28" s="17">
        <f>'APAGADOS RADIO'!AF3</f>
        <v>45165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474</v>
      </c>
      <c r="G28" s="36">
        <f t="shared" si="9"/>
        <v>0</v>
      </c>
    </row>
    <row r="29" spans="1:7" x14ac:dyDescent="0.25">
      <c r="A29" s="17">
        <f>'APAGADOS RADIO'!AG3</f>
        <v>45166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474</v>
      </c>
      <c r="G29" s="36">
        <f t="shared" si="9"/>
        <v>0</v>
      </c>
    </row>
    <row r="30" spans="1:7" x14ac:dyDescent="0.25">
      <c r="A30" s="17">
        <f>'APAGADOS RADIO'!AH3</f>
        <v>45167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474</v>
      </c>
      <c r="G30" s="36">
        <f t="shared" si="9"/>
        <v>0</v>
      </c>
    </row>
    <row r="31" spans="1:7" x14ac:dyDescent="0.25">
      <c r="A31" s="17">
        <f>'APAGADOS RADIO'!AI3</f>
        <v>45168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474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1419</v>
      </c>
      <c r="C34" t="s">
        <v>1420</v>
      </c>
      <c r="D34" t="s">
        <v>1421</v>
      </c>
      <c r="E34" t="s">
        <v>1422</v>
      </c>
      <c r="F34" t="s">
        <v>1423</v>
      </c>
      <c r="G34" s="36" t="s">
        <v>1424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45139</v>
      </c>
    </row>
    <row r="36" spans="1:30" x14ac:dyDescent="0.25">
      <c r="A36" s="14">
        <f t="shared" si="10"/>
        <v>45140</v>
      </c>
      <c r="B36" s="14"/>
      <c r="C36" s="14"/>
      <c r="D36" s="14"/>
      <c r="E36" s="14"/>
      <c r="F36" s="14"/>
    </row>
    <row r="37" spans="1:30" s="14" customFormat="1" x14ac:dyDescent="0.25">
      <c r="A37" s="14">
        <f t="shared" si="10"/>
        <v>45141</v>
      </c>
      <c r="B37"/>
      <c r="C37"/>
      <c r="D37"/>
      <c r="E37"/>
      <c r="F37"/>
      <c r="G37" s="36"/>
    </row>
    <row r="38" spans="1:30" x14ac:dyDescent="0.25">
      <c r="A38" s="14">
        <f t="shared" si="10"/>
        <v>45142</v>
      </c>
    </row>
    <row r="39" spans="1:30" x14ac:dyDescent="0.25">
      <c r="A39" s="14">
        <f t="shared" si="10"/>
        <v>45143</v>
      </c>
    </row>
    <row r="40" spans="1:30" x14ac:dyDescent="0.25">
      <c r="A40" s="14">
        <f t="shared" si="10"/>
        <v>45144</v>
      </c>
      <c r="D40" s="17"/>
      <c r="E40" s="36"/>
    </row>
    <row r="41" spans="1:30" x14ac:dyDescent="0.25">
      <c r="A41" s="14">
        <f t="shared" si="10"/>
        <v>45145</v>
      </c>
      <c r="D41" s="17"/>
      <c r="E41" s="36"/>
    </row>
    <row r="42" spans="1:30" x14ac:dyDescent="0.25">
      <c r="A42" s="14">
        <f t="shared" si="10"/>
        <v>45146</v>
      </c>
      <c r="D42" s="17"/>
      <c r="E42" s="36"/>
    </row>
    <row r="43" spans="1:30" x14ac:dyDescent="0.25">
      <c r="A43" s="14">
        <f t="shared" si="10"/>
        <v>45147</v>
      </c>
      <c r="D43" s="17"/>
      <c r="E43" s="36"/>
    </row>
    <row r="44" spans="1:30" x14ac:dyDescent="0.25">
      <c r="A44" s="14">
        <f t="shared" si="10"/>
        <v>45148</v>
      </c>
      <c r="D44" s="17"/>
      <c r="E44" s="36"/>
    </row>
    <row r="45" spans="1:30" x14ac:dyDescent="0.25">
      <c r="A45" s="14">
        <f t="shared" si="10"/>
        <v>45149</v>
      </c>
      <c r="D45" s="17"/>
      <c r="E45" s="36"/>
    </row>
    <row r="46" spans="1:30" x14ac:dyDescent="0.25">
      <c r="A46" s="14">
        <f t="shared" si="10"/>
        <v>45150</v>
      </c>
      <c r="D46" s="17"/>
      <c r="E46" s="36"/>
    </row>
    <row r="47" spans="1:30" x14ac:dyDescent="0.25">
      <c r="A47" s="14">
        <f t="shared" si="10"/>
        <v>45151</v>
      </c>
      <c r="D47" s="17"/>
      <c r="E47" s="36"/>
    </row>
    <row r="48" spans="1:30" x14ac:dyDescent="0.25">
      <c r="A48" s="14">
        <f t="shared" si="10"/>
        <v>45152</v>
      </c>
      <c r="B48">
        <f>paradas!D1</f>
        <v>11</v>
      </c>
      <c r="C48">
        <f>paradas!K1</f>
        <v>11</v>
      </c>
      <c r="D48">
        <f>paradas!O1</f>
        <v>11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45153</v>
      </c>
      <c r="B49">
        <f>paradas!D1</f>
        <v>11</v>
      </c>
      <c r="C49">
        <f>paradas!K1</f>
        <v>11</v>
      </c>
      <c r="D49">
        <f>paradas!O1</f>
        <v>11</v>
      </c>
      <c r="E49" s="107">
        <f>paradas!T2</f>
        <v>0</v>
      </c>
      <c r="F49">
        <f>paradas!T3</f>
        <v>0</v>
      </c>
      <c r="G49" s="107">
        <f t="shared" ref="G49:G53" si="11">E49+F49</f>
        <v>0</v>
      </c>
    </row>
    <row r="50" spans="1:7" x14ac:dyDescent="0.25">
      <c r="A50" s="14">
        <f t="shared" si="10"/>
        <v>45154</v>
      </c>
      <c r="B50">
        <f>paradas!D1</f>
        <v>11</v>
      </c>
      <c r="C50">
        <f>paradas!K1</f>
        <v>11</v>
      </c>
      <c r="D50">
        <f>paradas!O1</f>
        <v>11</v>
      </c>
      <c r="E50" s="107">
        <f>paradas!U2</f>
        <v>0</v>
      </c>
      <c r="F50">
        <f>paradas!U3</f>
        <v>0</v>
      </c>
      <c r="G50" s="107">
        <f t="shared" si="11"/>
        <v>0</v>
      </c>
    </row>
    <row r="51" spans="1:7" x14ac:dyDescent="0.25">
      <c r="A51" s="14">
        <f t="shared" si="10"/>
        <v>45155</v>
      </c>
      <c r="B51">
        <f>paradas!D1</f>
        <v>11</v>
      </c>
      <c r="C51">
        <f>paradas!K1</f>
        <v>11</v>
      </c>
      <c r="D51">
        <f>paradas!O1</f>
        <v>11</v>
      </c>
      <c r="E51" s="107">
        <f>paradas!V2</f>
        <v>0</v>
      </c>
      <c r="F51">
        <f>paradas!V3</f>
        <v>0</v>
      </c>
      <c r="G51" s="107">
        <f t="shared" si="11"/>
        <v>0</v>
      </c>
    </row>
    <row r="52" spans="1:7" x14ac:dyDescent="0.25">
      <c r="A52" s="14">
        <f t="shared" si="10"/>
        <v>45156</v>
      </c>
      <c r="B52">
        <f>paradas!D1</f>
        <v>11</v>
      </c>
      <c r="C52">
        <f>paradas!K1</f>
        <v>11</v>
      </c>
      <c r="D52">
        <f>paradas!O1</f>
        <v>11</v>
      </c>
      <c r="E52" s="107">
        <f>paradas!W2</f>
        <v>0</v>
      </c>
      <c r="F52">
        <f>paradas!W3</f>
        <v>0</v>
      </c>
      <c r="G52" s="107">
        <f t="shared" si="11"/>
        <v>0</v>
      </c>
    </row>
    <row r="53" spans="1:7" x14ac:dyDescent="0.25">
      <c r="A53" s="14">
        <f t="shared" si="10"/>
        <v>45157</v>
      </c>
      <c r="B53">
        <f>paradas!D1</f>
        <v>11</v>
      </c>
      <c r="C53">
        <f>paradas!K1</f>
        <v>11</v>
      </c>
      <c r="D53">
        <f>paradas!O1</f>
        <v>11</v>
      </c>
      <c r="E53" s="107">
        <f>paradas!X2</f>
        <v>0</v>
      </c>
      <c r="F53">
        <f>paradas!X3</f>
        <v>0</v>
      </c>
      <c r="G53" s="107">
        <f t="shared" si="11"/>
        <v>0</v>
      </c>
    </row>
    <row r="54" spans="1:7" x14ac:dyDescent="0.25">
      <c r="A54" s="14">
        <f t="shared" si="10"/>
        <v>45158</v>
      </c>
      <c r="B54">
        <f>paradas!D1</f>
        <v>11</v>
      </c>
      <c r="C54">
        <f>paradas!K1</f>
        <v>11</v>
      </c>
      <c r="D54">
        <f>paradas!O1</f>
        <v>11</v>
      </c>
      <c r="E54" s="107">
        <f>paradas!Y2</f>
        <v>0</v>
      </c>
      <c r="F54">
        <f>paradas!Y3</f>
        <v>0</v>
      </c>
      <c r="G54" s="107">
        <f t="shared" ref="G54:G65" si="12">E54+F54</f>
        <v>0</v>
      </c>
    </row>
    <row r="55" spans="1:7" x14ac:dyDescent="0.25">
      <c r="A55" s="14">
        <f t="shared" si="10"/>
        <v>45159</v>
      </c>
      <c r="B55">
        <f>paradas!D1</f>
        <v>11</v>
      </c>
      <c r="C55">
        <f>paradas!K1</f>
        <v>11</v>
      </c>
      <c r="D55">
        <f>paradas!O1</f>
        <v>11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45160</v>
      </c>
      <c r="B56">
        <f>paradas!D1</f>
        <v>11</v>
      </c>
      <c r="C56">
        <f>paradas!K1</f>
        <v>11</v>
      </c>
      <c r="D56">
        <f>paradas!O1</f>
        <v>11</v>
      </c>
      <c r="E56" s="107">
        <f>paradas!AA2</f>
        <v>0</v>
      </c>
      <c r="F56">
        <f>paradas!AA3</f>
        <v>0</v>
      </c>
      <c r="G56" s="107">
        <f t="shared" si="12"/>
        <v>0</v>
      </c>
    </row>
    <row r="57" spans="1:7" x14ac:dyDescent="0.25">
      <c r="A57" s="14">
        <f t="shared" si="10"/>
        <v>45161</v>
      </c>
      <c r="B57">
        <f>paradas!D1</f>
        <v>11</v>
      </c>
      <c r="C57">
        <f>paradas!K1</f>
        <v>11</v>
      </c>
      <c r="D57">
        <f>paradas!O1</f>
        <v>11</v>
      </c>
      <c r="E57" s="107">
        <f>paradas!AB2</f>
        <v>0</v>
      </c>
      <c r="F57">
        <f>paradas!AB3</f>
        <v>0</v>
      </c>
      <c r="G57" s="107">
        <f t="shared" si="12"/>
        <v>0</v>
      </c>
    </row>
    <row r="58" spans="1:7" x14ac:dyDescent="0.25">
      <c r="A58" s="14">
        <f t="shared" si="10"/>
        <v>45162</v>
      </c>
      <c r="B58">
        <f>paradas!D1</f>
        <v>11</v>
      </c>
      <c r="C58">
        <f>paradas!K1</f>
        <v>11</v>
      </c>
      <c r="D58">
        <f>paradas!O1</f>
        <v>11</v>
      </c>
      <c r="E58" s="107">
        <f>paradas!AC2</f>
        <v>0</v>
      </c>
      <c r="F58">
        <f>paradas!AC3</f>
        <v>0</v>
      </c>
      <c r="G58" s="107">
        <f t="shared" si="12"/>
        <v>0</v>
      </c>
    </row>
    <row r="59" spans="1:7" x14ac:dyDescent="0.25">
      <c r="A59" s="14">
        <f t="shared" si="10"/>
        <v>45163</v>
      </c>
      <c r="B59">
        <f>paradas!D1</f>
        <v>11</v>
      </c>
      <c r="C59">
        <f>paradas!K1</f>
        <v>11</v>
      </c>
      <c r="D59">
        <f>paradas!O1</f>
        <v>11</v>
      </c>
      <c r="E59" s="107">
        <f>paradas!AD2</f>
        <v>0</v>
      </c>
      <c r="F59">
        <f>paradas!AD3</f>
        <v>0</v>
      </c>
      <c r="G59" s="107">
        <f t="shared" si="12"/>
        <v>0</v>
      </c>
    </row>
    <row r="60" spans="1:7" x14ac:dyDescent="0.25">
      <c r="A60" s="14">
        <f t="shared" si="10"/>
        <v>45164</v>
      </c>
      <c r="B60">
        <f>paradas!D1</f>
        <v>11</v>
      </c>
      <c r="C60">
        <f>paradas!K1</f>
        <v>11</v>
      </c>
      <c r="D60">
        <f>paradas!O1</f>
        <v>11</v>
      </c>
      <c r="E60" s="107">
        <f>paradas!AE2</f>
        <v>0</v>
      </c>
      <c r="F60">
        <f>paradas!AE3</f>
        <v>0</v>
      </c>
      <c r="G60" s="107">
        <f t="shared" si="12"/>
        <v>0</v>
      </c>
    </row>
    <row r="61" spans="1:7" x14ac:dyDescent="0.25">
      <c r="A61" s="14">
        <f t="shared" si="10"/>
        <v>45165</v>
      </c>
      <c r="B61">
        <f>paradas!D1</f>
        <v>11</v>
      </c>
      <c r="C61">
        <f>paradas!K1</f>
        <v>11</v>
      </c>
      <c r="D61">
        <f>paradas!O1</f>
        <v>11</v>
      </c>
      <c r="E61" s="107">
        <f>paradas!AF2</f>
        <v>0</v>
      </c>
      <c r="F61">
        <f>paradas!AF3</f>
        <v>0</v>
      </c>
      <c r="G61" s="107">
        <f t="shared" si="12"/>
        <v>0</v>
      </c>
    </row>
    <row r="62" spans="1:7" x14ac:dyDescent="0.25">
      <c r="A62" s="14">
        <f t="shared" si="10"/>
        <v>45166</v>
      </c>
      <c r="B62">
        <f>paradas!D1</f>
        <v>11</v>
      </c>
      <c r="C62">
        <f>paradas!K1</f>
        <v>11</v>
      </c>
      <c r="D62">
        <f>paradas!O1</f>
        <v>11</v>
      </c>
      <c r="E62" s="107">
        <f>paradas!AG2</f>
        <v>0</v>
      </c>
      <c r="F62">
        <f>paradas!G3</f>
        <v>0</v>
      </c>
      <c r="G62" s="107">
        <f t="shared" si="12"/>
        <v>0</v>
      </c>
    </row>
    <row r="63" spans="1:7" x14ac:dyDescent="0.25">
      <c r="A63" s="14">
        <f t="shared" si="10"/>
        <v>45167</v>
      </c>
      <c r="B63">
        <f>paradas!D1</f>
        <v>11</v>
      </c>
      <c r="C63">
        <f>paradas!K1</f>
        <v>11</v>
      </c>
      <c r="D63">
        <f>paradas!O1</f>
        <v>11</v>
      </c>
      <c r="E63" s="107">
        <f>paradas!AH2</f>
        <v>0</v>
      </c>
      <c r="F63">
        <f>paradas!AH3</f>
        <v>0</v>
      </c>
      <c r="G63" s="107">
        <f t="shared" si="12"/>
        <v>0</v>
      </c>
    </row>
    <row r="64" spans="1:7" x14ac:dyDescent="0.25">
      <c r="A64" s="14">
        <f t="shared" si="10"/>
        <v>45168</v>
      </c>
      <c r="B64">
        <f>paradas!D1</f>
        <v>11</v>
      </c>
      <c r="C64">
        <f>paradas!K1</f>
        <v>11</v>
      </c>
      <c r="D64">
        <f>paradas!O1</f>
        <v>11</v>
      </c>
      <c r="E64" s="107">
        <f>paradas!AI2</f>
        <v>0</v>
      </c>
      <c r="F64">
        <f>paradas!AI3</f>
        <v>0</v>
      </c>
      <c r="G64" s="107">
        <f t="shared" si="12"/>
        <v>0</v>
      </c>
    </row>
    <row r="65" spans="1:7" x14ac:dyDescent="0.25">
      <c r="A65" s="14" t="e">
        <f t="shared" si="10"/>
        <v>#REF!</v>
      </c>
      <c r="B65">
        <f>paradas!D1</f>
        <v>11</v>
      </c>
      <c r="C65">
        <f>paradas!K1</f>
        <v>11</v>
      </c>
      <c r="D65">
        <f>paradas!O1</f>
        <v>11</v>
      </c>
      <c r="E65" s="107">
        <f>paradas!AJ2</f>
        <v>0</v>
      </c>
      <c r="F65">
        <f>paradas!AAJ3</f>
        <v>0</v>
      </c>
      <c r="G65" s="107">
        <f t="shared" si="12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abSelected="1" workbookViewId="0">
      <selection activeCell="F2" sqref="F2:J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994</v>
      </c>
      <c r="E1" s="62" t="s">
        <v>995</v>
      </c>
    </row>
    <row r="2" spans="1:10" ht="15.6" customHeight="1" thickTop="1" thickBot="1" x14ac:dyDescent="0.3">
      <c r="A2" s="93"/>
      <c r="B2" s="63" t="s">
        <v>1330</v>
      </c>
      <c r="C2" s="64">
        <v>474</v>
      </c>
      <c r="D2" s="65"/>
      <c r="E2" s="66"/>
      <c r="F2" s="129">
        <v>45139</v>
      </c>
      <c r="G2" s="109" t="s">
        <v>1396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31</v>
      </c>
      <c r="D3" s="68">
        <f>C3</f>
        <v>31</v>
      </c>
      <c r="E3" s="69">
        <f>D3/C2</f>
        <v>6.5400843881856546E-2</v>
      </c>
      <c r="F3" s="130"/>
      <c r="G3" s="108"/>
      <c r="H3" s="119" t="s">
        <v>1330</v>
      </c>
      <c r="I3" s="123" t="s">
        <v>1425</v>
      </c>
      <c r="J3" s="112" t="s">
        <v>995</v>
      </c>
    </row>
    <row r="4" spans="1:10" ht="17.25" thickTop="1" thickBot="1" x14ac:dyDescent="0.3">
      <c r="A4" s="94"/>
      <c r="B4" s="67" t="s">
        <v>1331</v>
      </c>
      <c r="C4" s="85">
        <v>2</v>
      </c>
      <c r="D4" s="68">
        <f>D3-C4</f>
        <v>29</v>
      </c>
      <c r="E4" s="69">
        <f>D4/C2</f>
        <v>6.118143459915612E-2</v>
      </c>
      <c r="F4" s="130"/>
      <c r="G4" s="117" t="s">
        <v>1419</v>
      </c>
      <c r="H4" s="120">
        <v>11</v>
      </c>
      <c r="I4" s="124"/>
      <c r="J4" s="116"/>
    </row>
    <row r="5" spans="1:10" ht="16.5" thickTop="1" x14ac:dyDescent="0.25">
      <c r="A5" s="94"/>
      <c r="B5" s="67" t="s">
        <v>1332</v>
      </c>
      <c r="C5" s="85">
        <v>1</v>
      </c>
      <c r="D5" s="68">
        <f>D4-C5</f>
        <v>28</v>
      </c>
      <c r="E5" s="69">
        <f>D5/C2</f>
        <v>5.9071729957805907E-2</v>
      </c>
      <c r="F5" s="130"/>
      <c r="G5" s="67" t="s">
        <v>1154</v>
      </c>
      <c r="H5" s="121">
        <v>11</v>
      </c>
      <c r="I5" s="125">
        <v>2</v>
      </c>
      <c r="J5" s="115">
        <f>I5/H5</f>
        <v>0.18181818181818182</v>
      </c>
    </row>
    <row r="6" spans="1:10" ht="16.5" thickBot="1" x14ac:dyDescent="0.3">
      <c r="A6" s="94"/>
      <c r="B6" s="70" t="s">
        <v>16</v>
      </c>
      <c r="C6" s="71">
        <v>4</v>
      </c>
      <c r="D6" s="72">
        <f>D5-C6</f>
        <v>24</v>
      </c>
      <c r="E6" s="92">
        <f>D6/C2</f>
        <v>5.0632911392405063E-2</v>
      </c>
      <c r="F6" s="130"/>
      <c r="G6" s="67" t="s">
        <v>1421</v>
      </c>
      <c r="H6" s="121">
        <v>11</v>
      </c>
      <c r="I6" s="126">
        <v>1</v>
      </c>
      <c r="J6" s="110">
        <f>I6/H6</f>
        <v>9.0909090909090912E-2</v>
      </c>
    </row>
    <row r="7" spans="1:10" ht="15" customHeight="1" thickTop="1" thickBot="1" x14ac:dyDescent="0.3">
      <c r="A7" s="40"/>
      <c r="B7" s="95" t="s">
        <v>1145</v>
      </c>
      <c r="C7" s="96">
        <v>8</v>
      </c>
      <c r="D7" s="96"/>
      <c r="E7" s="97">
        <v>0.03</v>
      </c>
      <c r="F7" s="130"/>
      <c r="G7" s="67" t="s">
        <v>1427</v>
      </c>
      <c r="H7" s="121">
        <v>22</v>
      </c>
      <c r="I7" s="127">
        <v>3</v>
      </c>
      <c r="J7" s="113">
        <f>I7/H7</f>
        <v>0.13636363636363635</v>
      </c>
    </row>
    <row r="8" spans="1:10" ht="17.25" thickTop="1" thickBot="1" x14ac:dyDescent="0.3">
      <c r="B8" s="95" t="s">
        <v>1146</v>
      </c>
      <c r="C8" s="96">
        <v>23</v>
      </c>
      <c r="D8" s="96"/>
      <c r="E8" s="98">
        <v>0.11</v>
      </c>
      <c r="F8" s="131"/>
      <c r="G8" s="70" t="s">
        <v>1426</v>
      </c>
      <c r="H8" s="122">
        <v>3</v>
      </c>
      <c r="I8" s="128"/>
      <c r="J8" s="114"/>
    </row>
    <row r="9" spans="1:10" ht="15" customHeight="1" thickTop="1" thickBot="1" x14ac:dyDescent="0.3">
      <c r="B9" s="63" t="s">
        <v>1330</v>
      </c>
      <c r="C9" s="64">
        <f>AUXILIAR!F3</f>
        <v>474</v>
      </c>
      <c r="D9" s="65"/>
      <c r="E9" s="66"/>
      <c r="F9" s="129">
        <v>45140</v>
      </c>
      <c r="G9" s="109" t="s">
        <v>1396</v>
      </c>
      <c r="H9" s="118"/>
      <c r="I9" s="118"/>
      <c r="J9" s="111"/>
    </row>
    <row r="10" spans="1:10" ht="16.5" thickTop="1" thickBot="1" x14ac:dyDescent="0.3">
      <c r="B10" s="67" t="s">
        <v>6</v>
      </c>
      <c r="C10" s="84"/>
      <c r="D10" s="68"/>
      <c r="E10" s="69">
        <f>D10/C9</f>
        <v>0</v>
      </c>
      <c r="F10" s="130"/>
      <c r="G10" s="108"/>
      <c r="H10" s="119" t="s">
        <v>1330</v>
      </c>
      <c r="I10" s="123" t="s">
        <v>1425</v>
      </c>
      <c r="J10" s="112" t="s">
        <v>995</v>
      </c>
    </row>
    <row r="11" spans="1:10" ht="17.25" thickTop="1" thickBot="1" x14ac:dyDescent="0.3">
      <c r="B11" s="67" t="s">
        <v>1331</v>
      </c>
      <c r="C11" s="85"/>
      <c r="D11" s="68"/>
      <c r="E11" s="69">
        <f>D11/C9</f>
        <v>0</v>
      </c>
      <c r="F11" s="130"/>
      <c r="G11" s="117" t="s">
        <v>1419</v>
      </c>
      <c r="H11" s="120" t="e">
        <f>AUXILIAR!#REF!</f>
        <v>#REF!</v>
      </c>
      <c r="I11" s="124"/>
      <c r="J11" s="116"/>
    </row>
    <row r="12" spans="1:10" ht="15" customHeight="1" thickTop="1" x14ac:dyDescent="0.25">
      <c r="B12" s="67" t="s">
        <v>1332</v>
      </c>
      <c r="C12" s="85">
        <v>1</v>
      </c>
      <c r="D12" s="68"/>
      <c r="E12" s="69">
        <f>D12/C9</f>
        <v>0</v>
      </c>
      <c r="F12" s="130"/>
      <c r="G12" s="67" t="s">
        <v>1154</v>
      </c>
      <c r="H12" s="121" t="e">
        <f>AUXILIAR!#REF!</f>
        <v>#REF!</v>
      </c>
      <c r="I12" s="125" t="e">
        <f>AUXILIAR!#REF!</f>
        <v>#REF!</v>
      </c>
      <c r="J12" s="115" t="e">
        <f>I12/H12</f>
        <v>#REF!</v>
      </c>
    </row>
    <row r="13" spans="1:10" ht="16.5" thickBot="1" x14ac:dyDescent="0.3">
      <c r="B13" s="70" t="s">
        <v>16</v>
      </c>
      <c r="C13" s="71"/>
      <c r="D13" s="72"/>
      <c r="E13" s="92">
        <f>D13/C9</f>
        <v>0</v>
      </c>
      <c r="F13" s="130"/>
      <c r="G13" s="67" t="s">
        <v>1421</v>
      </c>
      <c r="H13" s="121" t="e">
        <f>AUXILIAR!#REF!</f>
        <v>#REF!</v>
      </c>
      <c r="I13" s="126" t="e">
        <f>AUXILIAR!#REF!</f>
        <v>#REF!</v>
      </c>
      <c r="J13" s="110" t="e">
        <f>I13/H13</f>
        <v>#REF!</v>
      </c>
    </row>
    <row r="14" spans="1:10" ht="17.25" thickTop="1" thickBot="1" x14ac:dyDescent="0.3">
      <c r="B14" s="95" t="s">
        <v>1145</v>
      </c>
      <c r="C14" s="96">
        <f>Hoja1!G3</f>
        <v>0</v>
      </c>
      <c r="D14" s="96"/>
      <c r="E14" s="97">
        <f>Hoja1!G4</f>
        <v>0</v>
      </c>
      <c r="F14" s="130"/>
      <c r="G14" s="67" t="s">
        <v>1427</v>
      </c>
      <c r="H14" s="121" t="e">
        <f>paradas!#REF!</f>
        <v>#REF!</v>
      </c>
      <c r="I14" s="127" t="e">
        <f>paradas!#REF!+paradas!#REF!</f>
        <v>#REF!</v>
      </c>
      <c r="J14" s="113" t="e">
        <f>I14/H14</f>
        <v>#REF!</v>
      </c>
    </row>
    <row r="15" spans="1:10" ht="15" customHeight="1" thickTop="1" thickBot="1" x14ac:dyDescent="0.3">
      <c r="B15" s="95" t="s">
        <v>1146</v>
      </c>
      <c r="C15" s="96">
        <f>Hoja1!G5</f>
        <v>0</v>
      </c>
      <c r="D15" s="96"/>
      <c r="E15" s="98">
        <f>Hoja1!G6</f>
        <v>0</v>
      </c>
      <c r="F15" s="131"/>
      <c r="G15" s="70" t="s">
        <v>1426</v>
      </c>
      <c r="H15" s="122" t="e">
        <f>AUXILIAR!#REF!</f>
        <v>#REF!</v>
      </c>
      <c r="I15" s="128"/>
      <c r="J15" s="114"/>
    </row>
    <row r="16" spans="1:10" ht="17.25" thickTop="1" thickBot="1" x14ac:dyDescent="0.3">
      <c r="B16" s="63" t="s">
        <v>1330</v>
      </c>
      <c r="C16" s="64">
        <f>AUXILIAR!F4</f>
        <v>474</v>
      </c>
      <c r="D16" s="65"/>
      <c r="E16" s="66"/>
      <c r="F16" s="129">
        <v>45141</v>
      </c>
      <c r="G16" s="109" t="s">
        <v>1396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/>
      <c r="D17" s="68">
        <f>C17</f>
        <v>0</v>
      </c>
      <c r="E17" s="69">
        <f>D17/C16</f>
        <v>0</v>
      </c>
      <c r="F17" s="130"/>
      <c r="G17" s="108"/>
      <c r="H17" s="119" t="s">
        <v>1330</v>
      </c>
      <c r="I17" s="123" t="s">
        <v>1425</v>
      </c>
      <c r="J17" s="112" t="s">
        <v>995</v>
      </c>
    </row>
    <row r="18" spans="2:10" ht="17.25" thickTop="1" thickBot="1" x14ac:dyDescent="0.3">
      <c r="B18" s="67" t="s">
        <v>1331</v>
      </c>
      <c r="C18" s="85"/>
      <c r="D18" s="68">
        <f>D17-C18</f>
        <v>0</v>
      </c>
      <c r="E18" s="69">
        <f>D18/C16</f>
        <v>0</v>
      </c>
      <c r="F18" s="130"/>
      <c r="G18" s="117" t="s">
        <v>1419</v>
      </c>
      <c r="H18" s="120" t="e">
        <f>AUXILIAR!#REF!</f>
        <v>#REF!</v>
      </c>
      <c r="I18" s="124"/>
      <c r="J18" s="116"/>
    </row>
    <row r="19" spans="2:10" ht="16.5" thickTop="1" x14ac:dyDescent="0.25">
      <c r="B19" s="67" t="s">
        <v>1332</v>
      </c>
      <c r="C19" s="85">
        <v>1</v>
      </c>
      <c r="D19" s="68">
        <f>D18-C19</f>
        <v>-1</v>
      </c>
      <c r="E19" s="69">
        <f>D19/C16</f>
        <v>-2.1097046413502108E-3</v>
      </c>
      <c r="F19" s="130"/>
      <c r="G19" s="67" t="s">
        <v>1154</v>
      </c>
      <c r="H19" s="121" t="e">
        <f>AUXILIAR!#REF!</f>
        <v>#REF!</v>
      </c>
      <c r="I19" s="125" t="e">
        <f>AUXILIAR!#REF!</f>
        <v>#REF!</v>
      </c>
      <c r="J19" s="115" t="e">
        <f>I19/H19</f>
        <v>#REF!</v>
      </c>
    </row>
    <row r="20" spans="2:10" ht="16.5" thickBot="1" x14ac:dyDescent="0.3">
      <c r="B20" s="70" t="s">
        <v>16</v>
      </c>
      <c r="C20" s="71"/>
      <c r="D20" s="72">
        <f>D19-C20</f>
        <v>-1</v>
      </c>
      <c r="E20" s="92">
        <f>D20/C16</f>
        <v>-2.1097046413502108E-3</v>
      </c>
      <c r="F20" s="130"/>
      <c r="G20" s="67" t="s">
        <v>1421</v>
      </c>
      <c r="H20" s="121" t="e">
        <f>AUXILIAR!#REF!</f>
        <v>#REF!</v>
      </c>
      <c r="I20" s="126" t="e">
        <f>AUXILIAR!#REF!</f>
        <v>#REF!</v>
      </c>
      <c r="J20" s="110" t="e">
        <f>I20/H20</f>
        <v>#REF!</v>
      </c>
    </row>
    <row r="21" spans="2:10" ht="17.25" thickTop="1" thickBot="1" x14ac:dyDescent="0.3">
      <c r="B21" s="95" t="s">
        <v>1145</v>
      </c>
      <c r="C21" s="96">
        <f>Hoja1!H3</f>
        <v>0</v>
      </c>
      <c r="D21" s="96"/>
      <c r="E21" s="97">
        <f>Hoja1!H4</f>
        <v>0</v>
      </c>
      <c r="F21" s="130"/>
      <c r="G21" s="67" t="s">
        <v>1427</v>
      </c>
      <c r="H21" s="121" t="e">
        <f>paradas!#REF!</f>
        <v>#REF!</v>
      </c>
      <c r="I21" s="127" t="e">
        <f>paradas!#REF!+paradas!#REF!</f>
        <v>#REF!</v>
      </c>
      <c r="J21" s="113" t="e">
        <f>I21/H21</f>
        <v>#REF!</v>
      </c>
    </row>
    <row r="22" spans="2:10" ht="15" customHeight="1" thickTop="1" thickBot="1" x14ac:dyDescent="0.3">
      <c r="B22" s="95" t="s">
        <v>1146</v>
      </c>
      <c r="C22" s="96">
        <f>Hoja1!H5</f>
        <v>0</v>
      </c>
      <c r="D22" s="96"/>
      <c r="E22" s="98">
        <f>Hoja1!H6</f>
        <v>0</v>
      </c>
      <c r="F22" s="131"/>
      <c r="G22" s="70" t="s">
        <v>1426</v>
      </c>
      <c r="H22" s="122" t="e">
        <f>AUXILIAR!#REF!</f>
        <v>#REF!</v>
      </c>
      <c r="I22" s="128"/>
      <c r="J22" s="114"/>
    </row>
    <row r="23" spans="2:10" ht="17.25" thickTop="1" thickBot="1" x14ac:dyDescent="0.3">
      <c r="B23" s="63" t="s">
        <v>1330</v>
      </c>
      <c r="C23" s="64">
        <f>AUXILIAR!F5</f>
        <v>474</v>
      </c>
      <c r="D23" s="65"/>
      <c r="E23" s="66"/>
      <c r="F23" s="129">
        <v>45142</v>
      </c>
      <c r="G23" s="109" t="s">
        <v>1396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f>AUXILIAR!E5</f>
        <v>0</v>
      </c>
      <c r="D24" s="68">
        <f>C24</f>
        <v>0</v>
      </c>
      <c r="E24" s="69">
        <f>D24/C23</f>
        <v>0</v>
      </c>
      <c r="F24" s="130"/>
      <c r="G24" s="108"/>
      <c r="H24" s="119" t="s">
        <v>1330</v>
      </c>
      <c r="I24" s="123" t="s">
        <v>1425</v>
      </c>
      <c r="J24" s="112" t="s">
        <v>995</v>
      </c>
    </row>
    <row r="25" spans="2:10" ht="17.25" thickTop="1" thickBot="1" x14ac:dyDescent="0.3">
      <c r="B25" s="67" t="s">
        <v>1331</v>
      </c>
      <c r="C25" s="85"/>
      <c r="D25" s="68">
        <f>D24-C25</f>
        <v>0</v>
      </c>
      <c r="E25" s="69">
        <f>D25/C23</f>
        <v>0</v>
      </c>
      <c r="F25" s="130"/>
      <c r="G25" s="117" t="s">
        <v>1419</v>
      </c>
      <c r="H25" s="120" t="e">
        <f>AUXILIAR!#REF!</f>
        <v>#REF!</v>
      </c>
      <c r="I25" s="124"/>
      <c r="J25" s="116"/>
    </row>
    <row r="26" spans="2:10" ht="16.5" thickTop="1" x14ac:dyDescent="0.25">
      <c r="B26" s="67" t="s">
        <v>1332</v>
      </c>
      <c r="C26" s="85">
        <v>1</v>
      </c>
      <c r="D26" s="68">
        <f>D25-C26</f>
        <v>-1</v>
      </c>
      <c r="E26" s="69">
        <f>D26/C23</f>
        <v>-2.1097046413502108E-3</v>
      </c>
      <c r="F26" s="130"/>
      <c r="G26" s="67" t="s">
        <v>1154</v>
      </c>
      <c r="H26" s="121" t="e">
        <f>AUXILIAR!#REF!</f>
        <v>#REF!</v>
      </c>
      <c r="I26" s="125" t="e">
        <f>AUXILIAR!#REF!</f>
        <v>#REF!</v>
      </c>
      <c r="J26" s="115" t="e">
        <f>I26/H26</f>
        <v>#REF!</v>
      </c>
    </row>
    <row r="27" spans="2:10" ht="15" customHeight="1" thickBot="1" x14ac:dyDescent="0.3">
      <c r="B27" s="70" t="s">
        <v>16</v>
      </c>
      <c r="C27" s="71">
        <f>AUXILIAR!B5</f>
        <v>0</v>
      </c>
      <c r="D27" s="72">
        <f>D26-C27</f>
        <v>-1</v>
      </c>
      <c r="E27" s="92">
        <f>D27/C23</f>
        <v>-2.1097046413502108E-3</v>
      </c>
      <c r="F27" s="130"/>
      <c r="G27" s="67" t="s">
        <v>1421</v>
      </c>
      <c r="H27" s="121" t="e">
        <f>AUXILIAR!#REF!</f>
        <v>#REF!</v>
      </c>
      <c r="I27" s="126" t="e">
        <f>AUXILIAR!#REF!</f>
        <v>#REF!</v>
      </c>
      <c r="J27" s="110" t="e">
        <f>I27/H27</f>
        <v>#REF!</v>
      </c>
    </row>
    <row r="28" spans="2:10" ht="17.25" thickTop="1" thickBot="1" x14ac:dyDescent="0.3">
      <c r="B28" s="95" t="s">
        <v>1145</v>
      </c>
      <c r="C28" s="96">
        <f>Hoja1!I3</f>
        <v>0</v>
      </c>
      <c r="D28" s="96"/>
      <c r="E28" s="97">
        <f>Hoja1!I4</f>
        <v>0</v>
      </c>
      <c r="F28" s="130"/>
      <c r="G28" s="67" t="s">
        <v>1427</v>
      </c>
      <c r="H28" s="121" t="e">
        <f>paradas!#REF!</f>
        <v>#REF!</v>
      </c>
      <c r="I28" s="127" t="e">
        <f>paradas!#REF!+paradas!#REF!</f>
        <v>#REF!</v>
      </c>
      <c r="J28" s="113" t="e">
        <f>I28/H28</f>
        <v>#REF!</v>
      </c>
    </row>
    <row r="29" spans="2:10" ht="17.25" thickTop="1" thickBot="1" x14ac:dyDescent="0.3">
      <c r="B29" s="95" t="s">
        <v>1146</v>
      </c>
      <c r="C29" s="96">
        <f>Hoja1!I5</f>
        <v>0</v>
      </c>
      <c r="D29" s="96"/>
      <c r="E29" s="98">
        <f>Hoja1!I6</f>
        <v>0</v>
      </c>
      <c r="F29" s="131"/>
      <c r="G29" s="70" t="s">
        <v>1426</v>
      </c>
      <c r="H29" s="122" t="e">
        <f>AUXILIAR!#REF!</f>
        <v>#REF!</v>
      </c>
      <c r="I29" s="128"/>
      <c r="J29" s="114"/>
    </row>
    <row r="30" spans="2:10" ht="17.25" thickTop="1" thickBot="1" x14ac:dyDescent="0.3">
      <c r="B30" s="63" t="s">
        <v>1330</v>
      </c>
      <c r="C30" s="64">
        <f>AUXILIAR!F6</f>
        <v>474</v>
      </c>
      <c r="D30" s="65"/>
      <c r="E30" s="66"/>
      <c r="F30" s="129">
        <v>45143</v>
      </c>
      <c r="G30" s="109" t="s">
        <v>1396</v>
      </c>
      <c r="H30" s="118"/>
      <c r="I30" s="118"/>
      <c r="J30" s="111"/>
    </row>
    <row r="31" spans="2:10" ht="16.5" thickTop="1" thickBot="1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0"/>
      <c r="G31" s="108"/>
      <c r="H31" s="119" t="s">
        <v>1330</v>
      </c>
      <c r="I31" s="123" t="s">
        <v>1425</v>
      </c>
      <c r="J31" s="112" t="s">
        <v>995</v>
      </c>
    </row>
    <row r="32" spans="2:10" ht="15.75" customHeight="1" thickTop="1" thickBot="1" x14ac:dyDescent="0.3">
      <c r="B32" s="67" t="s">
        <v>1331</v>
      </c>
      <c r="C32" s="85"/>
      <c r="D32" s="68">
        <f>D31-C32</f>
        <v>0</v>
      </c>
      <c r="E32" s="69">
        <f>D32/C30</f>
        <v>0</v>
      </c>
      <c r="F32" s="130"/>
      <c r="G32" s="117" t="s">
        <v>1419</v>
      </c>
      <c r="H32" s="120" t="e">
        <f>AUXILIAR!#REF!</f>
        <v>#REF!</v>
      </c>
      <c r="I32" s="124"/>
      <c r="J32" s="116"/>
    </row>
    <row r="33" spans="2:10" ht="16.5" thickTop="1" x14ac:dyDescent="0.25">
      <c r="B33" s="67" t="s">
        <v>1332</v>
      </c>
      <c r="C33" s="85">
        <v>1</v>
      </c>
      <c r="D33" s="68">
        <f>D32-C33</f>
        <v>-1</v>
      </c>
      <c r="E33" s="69">
        <f>D33/C30</f>
        <v>-2.1097046413502108E-3</v>
      </c>
      <c r="F33" s="130"/>
      <c r="G33" s="67" t="s">
        <v>1154</v>
      </c>
      <c r="H33" s="121" t="e">
        <f>AUXILIAR!#REF!</f>
        <v>#REF!</v>
      </c>
      <c r="I33" s="125" t="e">
        <f>AUXILIAR!#REF!</f>
        <v>#REF!</v>
      </c>
      <c r="J33" s="115" t="e">
        <f>I33/H33</f>
        <v>#REF!</v>
      </c>
    </row>
    <row r="34" spans="2:10" ht="16.5" thickBot="1" x14ac:dyDescent="0.3">
      <c r="B34" s="70" t="s">
        <v>16</v>
      </c>
      <c r="C34" s="71"/>
      <c r="D34" s="72">
        <f>D33-C34</f>
        <v>-1</v>
      </c>
      <c r="E34" s="92">
        <f>D34/C30</f>
        <v>-2.1097046413502108E-3</v>
      </c>
      <c r="F34" s="130"/>
      <c r="G34" s="67" t="s">
        <v>1421</v>
      </c>
      <c r="H34" s="121" t="e">
        <f>AUXILIAR!#REF!</f>
        <v>#REF!</v>
      </c>
      <c r="I34" s="126" t="e">
        <f>AUXILIAR!#REF!</f>
        <v>#REF!</v>
      </c>
      <c r="J34" s="110" t="e">
        <f>I34/H34</f>
        <v>#REF!</v>
      </c>
    </row>
    <row r="35" spans="2:10" ht="17.25" thickTop="1" thickBot="1" x14ac:dyDescent="0.3">
      <c r="B35" s="95" t="s">
        <v>1145</v>
      </c>
      <c r="C35" s="96">
        <f>Hoja1!J3</f>
        <v>0</v>
      </c>
      <c r="D35" s="96"/>
      <c r="E35" s="97">
        <f>Hoja1!J4</f>
        <v>0</v>
      </c>
      <c r="F35" s="130"/>
      <c r="G35" s="67" t="s">
        <v>1427</v>
      </c>
      <c r="H35" s="121" t="e">
        <f>paradas!#REF!</f>
        <v>#REF!</v>
      </c>
      <c r="I35" s="127" t="e">
        <f>paradas!#REF!+paradas!#REF!</f>
        <v>#REF!</v>
      </c>
      <c r="J35" s="113" t="e">
        <f>I35/H35</f>
        <v>#REF!</v>
      </c>
    </row>
    <row r="36" spans="2:10" ht="17.25" thickTop="1" thickBot="1" x14ac:dyDescent="0.3">
      <c r="B36" s="95" t="s">
        <v>1146</v>
      </c>
      <c r="C36" s="96">
        <f>Hoja1!J5</f>
        <v>0</v>
      </c>
      <c r="D36" s="96"/>
      <c r="E36" s="98">
        <f>Hoja1!J6</f>
        <v>0</v>
      </c>
      <c r="F36" s="131"/>
      <c r="G36" s="70" t="s">
        <v>1426</v>
      </c>
      <c r="H36" s="122" t="e">
        <f>AUXILIAR!#REF!</f>
        <v>#REF!</v>
      </c>
      <c r="I36" s="128"/>
      <c r="J36" s="114"/>
    </row>
    <row r="37" spans="2:10" ht="15.75" customHeight="1" thickTop="1" thickBot="1" x14ac:dyDescent="0.3">
      <c r="B37" s="63" t="s">
        <v>1330</v>
      </c>
      <c r="C37" s="64">
        <v>448</v>
      </c>
      <c r="D37" s="65"/>
      <c r="E37" s="66"/>
      <c r="F37" s="129">
        <v>45144</v>
      </c>
      <c r="G37" s="109" t="s">
        <v>1396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f>AUXILIAR!E7</f>
        <v>0</v>
      </c>
      <c r="D38" s="68">
        <f>C38</f>
        <v>0</v>
      </c>
      <c r="E38" s="69">
        <f>D38/C37</f>
        <v>0</v>
      </c>
      <c r="F38" s="130"/>
      <c r="G38" s="108"/>
      <c r="H38" s="119" t="s">
        <v>1330</v>
      </c>
      <c r="I38" s="123" t="s">
        <v>1425</v>
      </c>
      <c r="J38" s="112" t="s">
        <v>995</v>
      </c>
    </row>
    <row r="39" spans="2:10" ht="17.25" thickTop="1" thickBot="1" x14ac:dyDescent="0.3">
      <c r="B39" s="67" t="s">
        <v>1331</v>
      </c>
      <c r="C39" s="85">
        <v>3</v>
      </c>
      <c r="D39" s="68">
        <f>D38-C39</f>
        <v>-3</v>
      </c>
      <c r="E39" s="69">
        <f>D39/C37</f>
        <v>-6.6964285714285711E-3</v>
      </c>
      <c r="F39" s="130"/>
      <c r="G39" s="117" t="s">
        <v>1419</v>
      </c>
      <c r="H39" s="120" t="e">
        <f>AUXILIAR!#REF!</f>
        <v>#REF!</v>
      </c>
      <c r="I39" s="124"/>
      <c r="J39" s="116"/>
    </row>
    <row r="40" spans="2:10" ht="16.5" thickTop="1" x14ac:dyDescent="0.25">
      <c r="B40" s="67" t="s">
        <v>1332</v>
      </c>
      <c r="C40" s="85">
        <v>1</v>
      </c>
      <c r="D40" s="68"/>
      <c r="E40" s="69">
        <f>D40/C37</f>
        <v>0</v>
      </c>
      <c r="F40" s="130"/>
      <c r="G40" s="67" t="s">
        <v>1154</v>
      </c>
      <c r="H40" s="121" t="e">
        <f>AUXILIAR!#REF!</f>
        <v>#REF!</v>
      </c>
      <c r="I40" s="125" t="e">
        <f>AUXILIAR!#REF!</f>
        <v>#REF!</v>
      </c>
      <c r="J40" s="115" t="e">
        <f>I40/H40</f>
        <v>#REF!</v>
      </c>
    </row>
    <row r="41" spans="2:10" ht="16.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  <c r="G41" s="67" t="s">
        <v>1421</v>
      </c>
      <c r="H41" s="121" t="e">
        <f>AUXILIAR!#REF!</f>
        <v>#REF!</v>
      </c>
      <c r="I41" s="126" t="e">
        <f>AUXILIAR!#REF!</f>
        <v>#REF!</v>
      </c>
      <c r="J41" s="110" t="e">
        <f>I41/H41</f>
        <v>#REF!</v>
      </c>
    </row>
    <row r="42" spans="2:10" ht="15" customHeight="1" thickTop="1" thickBot="1" x14ac:dyDescent="0.3">
      <c r="B42" s="95" t="s">
        <v>1145</v>
      </c>
      <c r="C42" s="96">
        <f>Hoja1!K3</f>
        <v>0</v>
      </c>
      <c r="D42" s="96"/>
      <c r="E42" s="97">
        <f>Hoja1!K4</f>
        <v>0</v>
      </c>
      <c r="F42" s="130"/>
      <c r="G42" s="67" t="s">
        <v>1427</v>
      </c>
      <c r="H42" s="121" t="e">
        <f>paradas!#REF!</f>
        <v>#REF!</v>
      </c>
      <c r="I42" s="127" t="e">
        <f>paradas!#REF!+paradas!#REF!</f>
        <v>#REF!</v>
      </c>
      <c r="J42" s="113" t="e">
        <f>I42/H42</f>
        <v>#REF!</v>
      </c>
    </row>
    <row r="43" spans="2:10" ht="17.25" thickTop="1" thickBot="1" x14ac:dyDescent="0.3">
      <c r="B43" s="95" t="s">
        <v>1146</v>
      </c>
      <c r="C43" s="96">
        <f>Hoja1!K5</f>
        <v>0</v>
      </c>
      <c r="D43" s="96"/>
      <c r="E43" s="98">
        <f>Hoja1!K6</f>
        <v>0</v>
      </c>
      <c r="F43" s="131"/>
      <c r="G43" s="70" t="s">
        <v>1426</v>
      </c>
      <c r="H43" s="122" t="e">
        <f>AUXILIAR!#REF!</f>
        <v>#REF!</v>
      </c>
      <c r="I43" s="128"/>
      <c r="J43" s="114"/>
    </row>
    <row r="44" spans="2:10" ht="17.25" thickTop="1" thickBot="1" x14ac:dyDescent="0.3">
      <c r="B44" s="63" t="s">
        <v>1330</v>
      </c>
      <c r="C44" s="64">
        <f>AUXILIAR!F8</f>
        <v>474</v>
      </c>
      <c r="D44" s="65"/>
      <c r="E44" s="66"/>
      <c r="F44" s="129">
        <v>45145</v>
      </c>
      <c r="G44" s="109" t="s">
        <v>1396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f>AUXILIAR!E8</f>
        <v>0</v>
      </c>
      <c r="D45" s="68">
        <f>C45</f>
        <v>0</v>
      </c>
      <c r="E45" s="69">
        <f>D45/C44</f>
        <v>0</v>
      </c>
      <c r="F45" s="130"/>
      <c r="G45" s="108"/>
      <c r="H45" s="119" t="s">
        <v>1330</v>
      </c>
      <c r="I45" s="123" t="s">
        <v>1425</v>
      </c>
      <c r="J45" s="112" t="s">
        <v>995</v>
      </c>
    </row>
    <row r="46" spans="2:10" ht="17.25" thickTop="1" thickBot="1" x14ac:dyDescent="0.3">
      <c r="B46" s="67" t="s">
        <v>1331</v>
      </c>
      <c r="C46" s="85">
        <v>2</v>
      </c>
      <c r="D46" s="68">
        <f>D45-C46</f>
        <v>-2</v>
      </c>
      <c r="E46" s="69">
        <f>D46/C44</f>
        <v>-4.2194092827004216E-3</v>
      </c>
      <c r="F46" s="130"/>
      <c r="G46" s="117" t="s">
        <v>1419</v>
      </c>
      <c r="H46" s="120" t="e">
        <f>AUXILIAR!#REF!</f>
        <v>#REF!</v>
      </c>
      <c r="I46" s="124"/>
      <c r="J46" s="116"/>
    </row>
    <row r="47" spans="2:10" ht="16.5" thickTop="1" x14ac:dyDescent="0.25">
      <c r="B47" s="67" t="s">
        <v>1332</v>
      </c>
      <c r="C47" s="85">
        <v>1</v>
      </c>
      <c r="D47" s="68">
        <f>D46-C47</f>
        <v>-3</v>
      </c>
      <c r="E47" s="69">
        <f>D47/C44</f>
        <v>-6.3291139240506328E-3</v>
      </c>
      <c r="F47" s="130"/>
      <c r="G47" s="67" t="s">
        <v>1154</v>
      </c>
      <c r="H47" s="121" t="e">
        <f>AUXILIAR!#REF!</f>
        <v>#REF!</v>
      </c>
      <c r="I47" s="125" t="e">
        <f>AUXILIAR!#REF!</f>
        <v>#REF!</v>
      </c>
      <c r="J47" s="115" t="e">
        <f>I47/H47</f>
        <v>#REF!</v>
      </c>
    </row>
    <row r="48" spans="2:10" ht="16.5" thickBot="1" x14ac:dyDescent="0.3">
      <c r="B48" s="70" t="s">
        <v>16</v>
      </c>
      <c r="C48" s="71">
        <f>AUXILIAR!B8</f>
        <v>0</v>
      </c>
      <c r="D48" s="72">
        <f>D47-C48</f>
        <v>-3</v>
      </c>
      <c r="E48" s="92">
        <f>D48/C44</f>
        <v>-6.3291139240506328E-3</v>
      </c>
      <c r="F48" s="130"/>
      <c r="G48" s="67" t="s">
        <v>1421</v>
      </c>
      <c r="H48" s="121" t="e">
        <f>AUXILIAR!#REF!</f>
        <v>#REF!</v>
      </c>
      <c r="I48" s="126" t="e">
        <f>AUXILIAR!#REF!</f>
        <v>#REF!</v>
      </c>
      <c r="J48" s="110" t="e">
        <f>I48/H48</f>
        <v>#REF!</v>
      </c>
    </row>
    <row r="49" spans="2:10" ht="17.25" thickTop="1" thickBot="1" x14ac:dyDescent="0.3">
      <c r="B49" s="95" t="s">
        <v>1145</v>
      </c>
      <c r="C49" s="96">
        <f>Hoja1!L3</f>
        <v>0</v>
      </c>
      <c r="D49" s="96"/>
      <c r="E49" s="97">
        <f>Hoja1!L4</f>
        <v>0</v>
      </c>
      <c r="F49" s="130"/>
      <c r="G49" s="67" t="s">
        <v>1427</v>
      </c>
      <c r="H49" s="121" t="e">
        <f>paradas!#REF!</f>
        <v>#REF!</v>
      </c>
      <c r="I49" s="127" t="e">
        <f>paradas!#REF!+paradas!#REF!</f>
        <v>#REF!</v>
      </c>
      <c r="J49" s="113" t="e">
        <f>I49/H49</f>
        <v>#REF!</v>
      </c>
    </row>
    <row r="50" spans="2:10" ht="17.25" thickTop="1" thickBot="1" x14ac:dyDescent="0.3">
      <c r="B50" s="95" t="s">
        <v>1146</v>
      </c>
      <c r="C50" s="96">
        <f>Hoja1!L5</f>
        <v>0</v>
      </c>
      <c r="D50" s="96"/>
      <c r="E50" s="98">
        <v>0.05</v>
      </c>
      <c r="F50" s="131"/>
      <c r="G50" s="70" t="s">
        <v>1426</v>
      </c>
      <c r="H50" s="122" t="e">
        <f>AUXILIAR!#REF!</f>
        <v>#REF!</v>
      </c>
      <c r="I50" s="128"/>
      <c r="J50" s="114"/>
    </row>
    <row r="51" spans="2:10" ht="17.25" thickTop="1" thickBot="1" x14ac:dyDescent="0.3">
      <c r="B51" s="63" t="s">
        <v>1330</v>
      </c>
      <c r="C51" s="64">
        <f>AUXILIAR!F9</f>
        <v>474</v>
      </c>
      <c r="D51" s="65"/>
      <c r="E51" s="66"/>
      <c r="F51" s="129">
        <v>45146</v>
      </c>
      <c r="G51" s="109" t="s">
        <v>1396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0"/>
      <c r="G52" s="108"/>
      <c r="H52" s="119" t="s">
        <v>1330</v>
      </c>
      <c r="I52" s="123" t="s">
        <v>1425</v>
      </c>
      <c r="J52" s="112" t="s">
        <v>995</v>
      </c>
    </row>
    <row r="53" spans="2:10" ht="17.25" thickTop="1" thickBot="1" x14ac:dyDescent="0.3">
      <c r="B53" s="67" t="s">
        <v>1331</v>
      </c>
      <c r="C53" s="85"/>
      <c r="D53" s="68">
        <f>D52-C53</f>
        <v>0</v>
      </c>
      <c r="E53" s="69">
        <f>D53/C51</f>
        <v>0</v>
      </c>
      <c r="F53" s="130"/>
      <c r="G53" s="117" t="s">
        <v>1419</v>
      </c>
      <c r="H53" s="120">
        <f>AUXILIAR!B6</f>
        <v>0</v>
      </c>
      <c r="I53" s="124"/>
      <c r="J53" s="116"/>
    </row>
    <row r="54" spans="2:10" ht="16.5" thickTop="1" x14ac:dyDescent="0.25">
      <c r="B54" s="67" t="s">
        <v>1332</v>
      </c>
      <c r="C54" s="85">
        <v>1</v>
      </c>
      <c r="D54" s="68">
        <f>D53-C54</f>
        <v>-1</v>
      </c>
      <c r="E54" s="69">
        <f>D54/C51</f>
        <v>-2.1097046413502108E-3</v>
      </c>
      <c r="F54" s="130"/>
      <c r="G54" s="67" t="s">
        <v>1154</v>
      </c>
      <c r="H54" s="121">
        <f>AUXILIAR!C6</f>
        <v>0</v>
      </c>
      <c r="I54" s="125">
        <f>AUXILIAR!E6</f>
        <v>0</v>
      </c>
      <c r="J54" s="115" t="e">
        <f>I54/H54</f>
        <v>#DIV/0!</v>
      </c>
    </row>
    <row r="55" spans="2:10" ht="16.5" thickBot="1" x14ac:dyDescent="0.3">
      <c r="B55" s="70" t="s">
        <v>16</v>
      </c>
      <c r="C55" s="71">
        <f>AUXILIAR!B9</f>
        <v>0</v>
      </c>
      <c r="D55" s="72">
        <f>D54-C55</f>
        <v>-1</v>
      </c>
      <c r="E55" s="92">
        <f>D55/C51</f>
        <v>-2.1097046413502108E-3</v>
      </c>
      <c r="F55" s="130"/>
      <c r="G55" s="67" t="s">
        <v>1421</v>
      </c>
      <c r="H55" s="121">
        <f>AUXILIAR!D6</f>
        <v>0</v>
      </c>
      <c r="I55" s="126">
        <f>AUXILIAR!F6</f>
        <v>474</v>
      </c>
      <c r="J55" s="110" t="e">
        <f>I55/H55</f>
        <v>#DIV/0!</v>
      </c>
    </row>
    <row r="56" spans="2:10" ht="17.25" thickTop="1" thickBot="1" x14ac:dyDescent="0.3">
      <c r="B56" s="95" t="s">
        <v>1145</v>
      </c>
      <c r="C56" s="96">
        <f>Hoja1!M3</f>
        <v>0</v>
      </c>
      <c r="D56" s="96"/>
      <c r="E56" s="97">
        <f>Hoja1!M4</f>
        <v>0</v>
      </c>
      <c r="F56" s="130"/>
      <c r="G56" s="67" t="s">
        <v>1427</v>
      </c>
      <c r="H56" s="121" t="e">
        <f>paradas!#REF!</f>
        <v>#REF!</v>
      </c>
      <c r="I56" s="127" t="e">
        <f>paradas!#REF!+paradas!#REF!</f>
        <v>#REF!</v>
      </c>
      <c r="J56" s="113" t="e">
        <f>I56/H56</f>
        <v>#REF!</v>
      </c>
    </row>
    <row r="57" spans="2:10" ht="17.25" thickTop="1" thickBot="1" x14ac:dyDescent="0.3">
      <c r="B57" s="95" t="s">
        <v>1146</v>
      </c>
      <c r="C57" s="96">
        <f>Hoja1!M5</f>
        <v>0</v>
      </c>
      <c r="D57" s="96"/>
      <c r="E57" s="98">
        <f>Hoja1!M6</f>
        <v>0</v>
      </c>
      <c r="F57" s="131"/>
      <c r="G57" s="70" t="s">
        <v>1426</v>
      </c>
      <c r="H57" s="122">
        <f>AUXILIAR!G6</f>
        <v>0</v>
      </c>
      <c r="I57" s="128"/>
      <c r="J57" s="114"/>
    </row>
    <row r="58" spans="2:10" ht="17.25" thickTop="1" thickBot="1" x14ac:dyDescent="0.3">
      <c r="B58" s="63" t="s">
        <v>1330</v>
      </c>
      <c r="C58" s="64">
        <f>AUXILIAR!F10</f>
        <v>474</v>
      </c>
      <c r="D58" s="65"/>
      <c r="E58" s="66"/>
      <c r="F58" s="129">
        <v>45147</v>
      </c>
      <c r="G58" s="109" t="s">
        <v>1396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0"/>
      <c r="G59" s="108"/>
      <c r="H59" s="119" t="s">
        <v>1330</v>
      </c>
      <c r="I59" s="123" t="s">
        <v>1425</v>
      </c>
      <c r="J59" s="112" t="s">
        <v>995</v>
      </c>
    </row>
    <row r="60" spans="2:10" ht="17.25" thickTop="1" thickBot="1" x14ac:dyDescent="0.3">
      <c r="B60" s="67" t="s">
        <v>1331</v>
      </c>
      <c r="C60" s="85"/>
      <c r="D60" s="68">
        <f>D59-C60</f>
        <v>0</v>
      </c>
      <c r="E60" s="69">
        <f>D60/C58</f>
        <v>0</v>
      </c>
      <c r="F60" s="130"/>
      <c r="G60" s="117" t="s">
        <v>1419</v>
      </c>
      <c r="H60" s="120">
        <f>AUXILIAR!B13</f>
        <v>0</v>
      </c>
      <c r="I60" s="124"/>
      <c r="J60" s="116"/>
    </row>
    <row r="61" spans="2:10" ht="16.5" thickTop="1" x14ac:dyDescent="0.25">
      <c r="B61" s="67" t="s">
        <v>1332</v>
      </c>
      <c r="C61" s="85">
        <v>1</v>
      </c>
      <c r="D61" s="68">
        <f>D60-C61</f>
        <v>-1</v>
      </c>
      <c r="E61" s="69">
        <f>D61/C58</f>
        <v>-2.1097046413502108E-3</v>
      </c>
      <c r="F61" s="130"/>
      <c r="G61" s="67" t="s">
        <v>1154</v>
      </c>
      <c r="H61" s="121">
        <f>AUXILIAR!C13</f>
        <v>0</v>
      </c>
      <c r="I61" s="125">
        <f>AUXILIAR!E13</f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/>
      <c r="D62" s="72">
        <f>D61-C62</f>
        <v>-1</v>
      </c>
      <c r="E62" s="92">
        <f>D62/C58</f>
        <v>-2.1097046413502108E-3</v>
      </c>
      <c r="F62" s="130"/>
      <c r="G62" s="67" t="s">
        <v>1421</v>
      </c>
      <c r="H62" s="121">
        <f>AUXILIAR!D13</f>
        <v>0</v>
      </c>
      <c r="I62" s="126">
        <f>AUXILIAR!F13</f>
        <v>474</v>
      </c>
      <c r="J62" s="110" t="e">
        <f>I62/H62</f>
        <v>#DIV/0!</v>
      </c>
    </row>
    <row r="63" spans="2:10" ht="17.25" thickTop="1" thickBot="1" x14ac:dyDescent="0.3">
      <c r="B63" s="95" t="s">
        <v>1145</v>
      </c>
      <c r="C63" s="96">
        <f>Hoja1!N3</f>
        <v>0</v>
      </c>
      <c r="D63" s="96"/>
      <c r="E63" s="97">
        <f>Hoja1!N4</f>
        <v>0</v>
      </c>
      <c r="F63" s="130"/>
      <c r="G63" s="67" t="s">
        <v>1427</v>
      </c>
      <c r="H63" s="121" t="e">
        <f>paradas!#REF!</f>
        <v>#REF!</v>
      </c>
      <c r="I63" s="127" t="e">
        <f>paradas!#REF!+paradas!#REF!</f>
        <v>#REF!</v>
      </c>
      <c r="J63" s="113" t="e">
        <f>I63/H63</f>
        <v>#REF!</v>
      </c>
    </row>
    <row r="64" spans="2:10" ht="17.25" thickTop="1" thickBot="1" x14ac:dyDescent="0.3">
      <c r="B64" s="95" t="s">
        <v>1146</v>
      </c>
      <c r="C64" s="96">
        <f>Hoja1!N5</f>
        <v>0</v>
      </c>
      <c r="D64" s="96"/>
      <c r="E64" s="98">
        <f>Hoja1!N6</f>
        <v>0</v>
      </c>
      <c r="F64" s="131"/>
      <c r="G64" s="70" t="s">
        <v>1426</v>
      </c>
      <c r="H64" s="122">
        <f>AUXILIAR!G13</f>
        <v>0</v>
      </c>
      <c r="I64" s="128"/>
      <c r="J64" s="114"/>
    </row>
    <row r="65" spans="2:10" ht="17.25" thickTop="1" thickBot="1" x14ac:dyDescent="0.3">
      <c r="B65" s="63" t="s">
        <v>1330</v>
      </c>
      <c r="C65" s="64">
        <f>AUXILIAR!F11</f>
        <v>474</v>
      </c>
      <c r="D65" s="65"/>
      <c r="E65" s="66"/>
      <c r="F65" s="129">
        <v>45148</v>
      </c>
      <c r="G65" s="109" t="s">
        <v>1396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30"/>
      <c r="G66" s="108"/>
      <c r="H66" s="119" t="s">
        <v>1330</v>
      </c>
      <c r="I66" s="123" t="s">
        <v>1425</v>
      </c>
      <c r="J66" s="112" t="s">
        <v>995</v>
      </c>
    </row>
    <row r="67" spans="2:10" ht="17.25" thickTop="1" thickBot="1" x14ac:dyDescent="0.3">
      <c r="B67" s="67" t="s">
        <v>1331</v>
      </c>
      <c r="C67" s="85">
        <v>1</v>
      </c>
      <c r="D67" s="68">
        <f>D66-C67</f>
        <v>-1</v>
      </c>
      <c r="E67" s="69">
        <f>D67/C65</f>
        <v>-2.1097046413502108E-3</v>
      </c>
      <c r="F67" s="130"/>
      <c r="G67" s="117" t="s">
        <v>1419</v>
      </c>
      <c r="H67" s="120">
        <f>AUXILIAR!B20</f>
        <v>0</v>
      </c>
      <c r="I67" s="124"/>
      <c r="J67" s="116"/>
    </row>
    <row r="68" spans="2:10" ht="16.5" thickTop="1" x14ac:dyDescent="0.25">
      <c r="B68" s="67" t="s">
        <v>1332</v>
      </c>
      <c r="C68" s="85">
        <v>1</v>
      </c>
      <c r="D68" s="68">
        <f>D67-C68</f>
        <v>-2</v>
      </c>
      <c r="E68" s="69">
        <f>D68/C65</f>
        <v>-4.2194092827004216E-3</v>
      </c>
      <c r="F68" s="130"/>
      <c r="G68" s="67" t="s">
        <v>1154</v>
      </c>
      <c r="H68" s="121">
        <f>AUXILIAR!C20</f>
        <v>0</v>
      </c>
      <c r="I68" s="125">
        <f>AUXILIAR!E20</f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f>AUXILIAR!B11</f>
        <v>0</v>
      </c>
      <c r="D69" s="72">
        <f>D68-C69</f>
        <v>-2</v>
      </c>
      <c r="E69" s="92">
        <f>D69/C65</f>
        <v>-4.2194092827004216E-3</v>
      </c>
      <c r="F69" s="130"/>
      <c r="G69" s="67" t="s">
        <v>1421</v>
      </c>
      <c r="H69" s="121">
        <f>AUXILIAR!D20</f>
        <v>0</v>
      </c>
      <c r="I69" s="126">
        <f>AUXILIAR!F20</f>
        <v>474</v>
      </c>
      <c r="J69" s="110" t="e">
        <f>I69/H69</f>
        <v>#DIV/0!</v>
      </c>
    </row>
    <row r="70" spans="2:10" ht="17.25" thickTop="1" thickBot="1" x14ac:dyDescent="0.3">
      <c r="B70" s="95" t="s">
        <v>1145</v>
      </c>
      <c r="C70" s="96">
        <f>Hoja1!O3</f>
        <v>0</v>
      </c>
      <c r="D70" s="96"/>
      <c r="E70" s="97">
        <f>Hoja1!O4</f>
        <v>0</v>
      </c>
      <c r="F70" s="130"/>
      <c r="G70" s="67" t="s">
        <v>1427</v>
      </c>
      <c r="H70" s="121" t="e">
        <f>paradas!#REF!</f>
        <v>#REF!</v>
      </c>
      <c r="I70" s="127" t="e">
        <f>paradas!#REF!+paradas!#REF!</f>
        <v>#REF!</v>
      </c>
      <c r="J70" s="113" t="e">
        <f>I70/H70</f>
        <v>#REF!</v>
      </c>
    </row>
    <row r="71" spans="2:10" ht="17.25" thickTop="1" thickBot="1" x14ac:dyDescent="0.3">
      <c r="B71" s="95" t="s">
        <v>1146</v>
      </c>
      <c r="C71" s="96">
        <f>Hoja1!O5</f>
        <v>0</v>
      </c>
      <c r="D71" s="96"/>
      <c r="E71" s="98">
        <v>0.06</v>
      </c>
      <c r="F71" s="131"/>
      <c r="G71" s="70" t="s">
        <v>1426</v>
      </c>
      <c r="H71" s="122">
        <f>AUXILIAR!G20</f>
        <v>0</v>
      </c>
      <c r="I71" s="128"/>
      <c r="J71" s="114"/>
    </row>
    <row r="72" spans="2:10" ht="17.25" thickTop="1" thickBot="1" x14ac:dyDescent="0.3">
      <c r="B72" s="63" t="s">
        <v>1330</v>
      </c>
      <c r="C72" s="64">
        <f>AUXILIAR!F12</f>
        <v>474</v>
      </c>
      <c r="D72" s="65"/>
      <c r="E72" s="66"/>
      <c r="F72" s="129">
        <v>45149</v>
      </c>
      <c r="G72" s="109" t="s">
        <v>1396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47</v>
      </c>
      <c r="D73" s="68">
        <f>C73</f>
        <v>47</v>
      </c>
      <c r="E73" s="69">
        <f>D73/C72</f>
        <v>9.9156118143459912E-2</v>
      </c>
      <c r="F73" s="130"/>
      <c r="G73" s="108"/>
      <c r="H73" s="119" t="s">
        <v>1330</v>
      </c>
      <c r="I73" s="123" t="s">
        <v>1425</v>
      </c>
      <c r="J73" s="112" t="s">
        <v>995</v>
      </c>
    </row>
    <row r="74" spans="2:10" ht="17.25" thickTop="1" thickBot="1" x14ac:dyDescent="0.3">
      <c r="B74" s="67" t="s">
        <v>1331</v>
      </c>
      <c r="C74" s="85">
        <v>0</v>
      </c>
      <c r="D74" s="68">
        <f>D73-C74</f>
        <v>47</v>
      </c>
      <c r="E74" s="69">
        <f>D74/C72</f>
        <v>9.9156118143459912E-2</v>
      </c>
      <c r="F74" s="130"/>
      <c r="G74" s="117" t="s">
        <v>1419</v>
      </c>
      <c r="H74" s="120">
        <f>AUXILIAR!B27</f>
        <v>0</v>
      </c>
      <c r="I74" s="124"/>
      <c r="J74" s="116"/>
    </row>
    <row r="75" spans="2:10" ht="16.5" thickTop="1" x14ac:dyDescent="0.25">
      <c r="B75" s="67" t="s">
        <v>1332</v>
      </c>
      <c r="C75" s="85">
        <v>1</v>
      </c>
      <c r="D75" s="68">
        <f>D74-C75</f>
        <v>46</v>
      </c>
      <c r="E75" s="69">
        <f>D75/C72</f>
        <v>9.7046413502109699E-2</v>
      </c>
      <c r="F75" s="130"/>
      <c r="G75" s="67" t="s">
        <v>1154</v>
      </c>
      <c r="H75" s="121">
        <f>AUXILIAR!C27</f>
        <v>0</v>
      </c>
      <c r="I75" s="125">
        <f>AUXILIAR!E27</f>
        <v>0</v>
      </c>
      <c r="J75" s="115" t="e">
        <f>I75/H75</f>
        <v>#DIV/0!</v>
      </c>
    </row>
    <row r="76" spans="2:10" ht="16.5" thickBot="1" x14ac:dyDescent="0.3">
      <c r="B76" s="70" t="s">
        <v>16</v>
      </c>
      <c r="C76" s="71">
        <v>11</v>
      </c>
      <c r="D76" s="72">
        <f>D75-C76</f>
        <v>35</v>
      </c>
      <c r="E76" s="92">
        <f>D76/C72</f>
        <v>7.3839662447257384E-2</v>
      </c>
      <c r="F76" s="130"/>
      <c r="G76" s="67" t="s">
        <v>1421</v>
      </c>
      <c r="H76" s="121">
        <f>AUXILIAR!D27</f>
        <v>0</v>
      </c>
      <c r="I76" s="126">
        <f>AUXILIAR!F27</f>
        <v>474</v>
      </c>
      <c r="J76" s="110" t="e">
        <f>I76/H76</f>
        <v>#DIV/0!</v>
      </c>
    </row>
    <row r="77" spans="2:10" ht="17.25" thickTop="1" thickBot="1" x14ac:dyDescent="0.3">
      <c r="B77" s="95" t="s">
        <v>1145</v>
      </c>
      <c r="C77" s="96">
        <f>Hoja1!P3</f>
        <v>0</v>
      </c>
      <c r="D77" s="96"/>
      <c r="E77" s="97">
        <f>Hoja1!P4</f>
        <v>0</v>
      </c>
      <c r="F77" s="130"/>
      <c r="G77" s="67" t="s">
        <v>1427</v>
      </c>
      <c r="H77" s="121" t="e">
        <f>paradas!#REF!</f>
        <v>#REF!</v>
      </c>
      <c r="I77" s="127" t="e">
        <f>paradas!#REF!+paradas!#REF!</f>
        <v>#REF!</v>
      </c>
      <c r="J77" s="113" t="e">
        <f>I77/H77</f>
        <v>#REF!</v>
      </c>
    </row>
    <row r="78" spans="2:10" ht="17.25" thickTop="1" thickBot="1" x14ac:dyDescent="0.3">
      <c r="B78" s="95" t="s">
        <v>1146</v>
      </c>
      <c r="C78" s="96">
        <f>Hoja1!P5</f>
        <v>0</v>
      </c>
      <c r="D78" s="96"/>
      <c r="E78" s="98">
        <v>0.16</v>
      </c>
      <c r="F78" s="131"/>
      <c r="G78" s="70" t="s">
        <v>1426</v>
      </c>
      <c r="H78" s="122">
        <f>AUXILIAR!G27</f>
        <v>0</v>
      </c>
      <c r="I78" s="128"/>
      <c r="J78" s="114"/>
    </row>
    <row r="79" spans="2:10" ht="17.25" thickTop="1" thickBot="1" x14ac:dyDescent="0.3">
      <c r="B79" s="63" t="s">
        <v>1330</v>
      </c>
      <c r="C79" s="64">
        <f>AUXILIAR!F13</f>
        <v>474</v>
      </c>
      <c r="D79" s="65"/>
      <c r="E79" s="66"/>
      <c r="F79" s="129">
        <v>45150</v>
      </c>
      <c r="G79" s="109" t="s">
        <v>1396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46</v>
      </c>
      <c r="D80" s="68">
        <f>C80</f>
        <v>46</v>
      </c>
      <c r="E80" s="69">
        <f>D80/C79</f>
        <v>9.7046413502109699E-2</v>
      </c>
      <c r="F80" s="130"/>
      <c r="G80" s="108"/>
      <c r="H80" s="119" t="s">
        <v>1330</v>
      </c>
      <c r="I80" s="123" t="s">
        <v>1425</v>
      </c>
      <c r="J80" s="112" t="s">
        <v>995</v>
      </c>
    </row>
    <row r="81" spans="2:10" ht="17.25" thickTop="1" thickBot="1" x14ac:dyDescent="0.3">
      <c r="B81" s="67" t="s">
        <v>1331</v>
      </c>
      <c r="C81" s="85">
        <v>3</v>
      </c>
      <c r="D81" s="68">
        <f>D80-C81</f>
        <v>43</v>
      </c>
      <c r="E81" s="69">
        <f>D81/C79</f>
        <v>9.0717299578059074E-2</v>
      </c>
      <c r="F81" s="130"/>
      <c r="G81" s="117" t="s">
        <v>1419</v>
      </c>
      <c r="H81" s="120" t="str">
        <f>AUXILIAR!B34</f>
        <v>PARADAS</v>
      </c>
      <c r="I81" s="124"/>
      <c r="J81" s="116"/>
    </row>
    <row r="82" spans="2:10" ht="16.5" thickTop="1" x14ac:dyDescent="0.25">
      <c r="B82" s="67" t="s">
        <v>1332</v>
      </c>
      <c r="C82" s="85">
        <v>1</v>
      </c>
      <c r="D82" s="68">
        <f>D81-C82</f>
        <v>42</v>
      </c>
      <c r="E82" s="69">
        <f>D82/C79</f>
        <v>8.8607594936708861E-2</v>
      </c>
      <c r="F82" s="130"/>
      <c r="G82" s="67" t="s">
        <v>1154</v>
      </c>
      <c r="H82" s="121" t="str">
        <f>AUXILIAR!C34</f>
        <v>GFIJAS</v>
      </c>
      <c r="I82" s="125" t="str">
        <f>AUXILIAR!E34</f>
        <v>APAGADAS  FIJAS</v>
      </c>
      <c r="J82" s="115" t="e">
        <f>I82/H82</f>
        <v>#VALUE!</v>
      </c>
    </row>
    <row r="83" spans="2:10" ht="16.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6.9620253164556958E-2</v>
      </c>
      <c r="F83" s="130"/>
      <c r="G83" s="67" t="s">
        <v>1421</v>
      </c>
      <c r="H83" s="121" t="str">
        <f>AUXILIAR!D34</f>
        <v>INTERCOMUNICADORES</v>
      </c>
      <c r="I83" s="126" t="str">
        <f>AUXILIAR!F34</f>
        <v>APAGADAS INTERC</v>
      </c>
      <c r="J83" s="110" t="e">
        <f>I83/H83</f>
        <v>#VALUE!</v>
      </c>
    </row>
    <row r="84" spans="2:10" ht="17.25" thickTop="1" thickBot="1" x14ac:dyDescent="0.3">
      <c r="B84" s="95" t="s">
        <v>1145</v>
      </c>
      <c r="C84" s="96">
        <f>Hoja1!Q3</f>
        <v>0</v>
      </c>
      <c r="D84" s="96"/>
      <c r="E84" s="97">
        <f>Hoja1!Q4</f>
        <v>0</v>
      </c>
      <c r="F84" s="130"/>
      <c r="G84" s="67" t="s">
        <v>1427</v>
      </c>
      <c r="H84" s="121" t="e">
        <f>paradas!#REF!</f>
        <v>#REF!</v>
      </c>
      <c r="I84" s="127" t="e">
        <f>paradas!#REF!+paradas!#REF!</f>
        <v>#REF!</v>
      </c>
      <c r="J84" s="113" t="e">
        <f>I84/H84</f>
        <v>#REF!</v>
      </c>
    </row>
    <row r="85" spans="2:10" ht="17.25" thickTop="1" thickBot="1" x14ac:dyDescent="0.3">
      <c r="B85" s="95" t="s">
        <v>1146</v>
      </c>
      <c r="C85" s="96">
        <f>Hoja1!Q5</f>
        <v>0</v>
      </c>
      <c r="E85" s="98">
        <v>0.17</v>
      </c>
      <c r="F85" s="131"/>
      <c r="G85" s="70" t="s">
        <v>1426</v>
      </c>
      <c r="H85" s="122" t="str">
        <f>AUXILIAR!G34</f>
        <v>TOTAL FALLAS</v>
      </c>
      <c r="I85" s="128"/>
      <c r="J85" s="114"/>
    </row>
    <row r="86" spans="2:10" ht="17.25" thickTop="1" thickBot="1" x14ac:dyDescent="0.3">
      <c r="B86" s="63" t="s">
        <v>1330</v>
      </c>
      <c r="C86" s="64">
        <f>AUXILIAR!F14</f>
        <v>474</v>
      </c>
      <c r="D86" s="65"/>
      <c r="E86" s="66"/>
      <c r="F86" s="129">
        <v>45151</v>
      </c>
      <c r="G86" s="109" t="s">
        <v>1396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71</v>
      </c>
      <c r="D87" s="68">
        <f>C87</f>
        <v>71</v>
      </c>
      <c r="E87" s="69">
        <f>D87/C86</f>
        <v>0.14978902953586498</v>
      </c>
      <c r="F87" s="130"/>
      <c r="G87" s="108"/>
      <c r="H87" s="119" t="s">
        <v>1330</v>
      </c>
      <c r="I87" s="123" t="s">
        <v>1425</v>
      </c>
      <c r="J87" s="112" t="s">
        <v>995</v>
      </c>
    </row>
    <row r="88" spans="2:10" ht="17.25" thickTop="1" thickBot="1" x14ac:dyDescent="0.3">
      <c r="B88" s="67" t="s">
        <v>1331</v>
      </c>
      <c r="C88" s="85">
        <v>4</v>
      </c>
      <c r="D88" s="68">
        <f>D87-C88</f>
        <v>67</v>
      </c>
      <c r="E88" s="69">
        <f>D88/C86</f>
        <v>0.14135021097046413</v>
      </c>
      <c r="F88" s="130"/>
      <c r="G88" s="117" t="s">
        <v>1419</v>
      </c>
      <c r="H88" s="120">
        <f>AUXILIAR!B41</f>
        <v>0</v>
      </c>
      <c r="I88" s="124"/>
      <c r="J88" s="116"/>
    </row>
    <row r="89" spans="2:10" ht="16.5" thickTop="1" x14ac:dyDescent="0.25">
      <c r="B89" s="67" t="s">
        <v>1332</v>
      </c>
      <c r="C89" s="85">
        <v>1</v>
      </c>
      <c r="D89" s="68">
        <f>D88-C89</f>
        <v>66</v>
      </c>
      <c r="E89" s="69">
        <f>D89/C86</f>
        <v>0.13924050632911392</v>
      </c>
      <c r="F89" s="130"/>
      <c r="G89" s="67" t="s">
        <v>1154</v>
      </c>
      <c r="H89" s="121">
        <f>AUXILIAR!C41</f>
        <v>0</v>
      </c>
      <c r="I89" s="125">
        <f>AUXILIAR!E41</f>
        <v>0</v>
      </c>
      <c r="J89" s="115" t="e">
        <f>I89/H89</f>
        <v>#DIV/0!</v>
      </c>
    </row>
    <row r="90" spans="2:10" ht="16.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0.10970464135021098</v>
      </c>
      <c r="F90" s="130"/>
      <c r="G90" s="67" t="s">
        <v>1421</v>
      </c>
      <c r="H90" s="121">
        <f>AUXILIAR!D41</f>
        <v>0</v>
      </c>
      <c r="I90" s="126">
        <f>AUXILIAR!F41</f>
        <v>0</v>
      </c>
      <c r="J90" s="110" t="e">
        <f>I90/H90</f>
        <v>#DIV/0!</v>
      </c>
    </row>
    <row r="91" spans="2:10" ht="17.25" thickTop="1" thickBot="1" x14ac:dyDescent="0.3">
      <c r="B91" s="95" t="s">
        <v>1145</v>
      </c>
      <c r="C91" s="96">
        <v>16</v>
      </c>
      <c r="D91" s="96"/>
      <c r="E91" s="97">
        <v>7.0000000000000007E-2</v>
      </c>
      <c r="F91" s="130"/>
      <c r="G91" s="67" t="s">
        <v>1427</v>
      </c>
      <c r="H91" s="121" t="e">
        <f>paradas!#REF!</f>
        <v>#REF!</v>
      </c>
      <c r="I91" s="127" t="e">
        <f>paradas!#REF!+paradas!#REF!</f>
        <v>#REF!</v>
      </c>
      <c r="J91" s="113" t="e">
        <f>I91/H91</f>
        <v>#REF!</v>
      </c>
    </row>
    <row r="92" spans="2:10" ht="17.25" thickTop="1" thickBot="1" x14ac:dyDescent="0.3">
      <c r="B92" s="95" t="s">
        <v>1146</v>
      </c>
      <c r="C92" s="96">
        <f>Hoja1!R5</f>
        <v>0</v>
      </c>
      <c r="D92" s="96"/>
      <c r="E92" s="98">
        <f>Hoja1!R6</f>
        <v>0</v>
      </c>
      <c r="F92" s="131"/>
      <c r="G92" s="70" t="s">
        <v>1426</v>
      </c>
      <c r="H92" s="122">
        <f>AUXILIAR!G41</f>
        <v>0</v>
      </c>
      <c r="I92" s="128"/>
      <c r="J92" s="114"/>
    </row>
    <row r="93" spans="2:10" ht="17.25" thickTop="1" thickBot="1" x14ac:dyDescent="0.3">
      <c r="B93" s="63" t="s">
        <v>1330</v>
      </c>
      <c r="C93" s="64">
        <f>AUXILIAR!F15</f>
        <v>474</v>
      </c>
      <c r="D93" s="65"/>
      <c r="E93" s="66"/>
      <c r="F93" s="129">
        <v>45152</v>
      </c>
      <c r="G93" s="109" t="s">
        <v>1396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126</v>
      </c>
      <c r="D94" s="68">
        <f>C94</f>
        <v>126</v>
      </c>
      <c r="E94" s="69">
        <f>D94/C93</f>
        <v>0.26582278481012656</v>
      </c>
      <c r="F94" s="130"/>
      <c r="G94" s="108"/>
      <c r="H94" s="119" t="s">
        <v>1330</v>
      </c>
      <c r="I94" s="123" t="s">
        <v>1425</v>
      </c>
      <c r="J94" s="112" t="s">
        <v>995</v>
      </c>
    </row>
    <row r="95" spans="2:10" ht="17.25" thickTop="1" thickBot="1" x14ac:dyDescent="0.3">
      <c r="B95" s="67" t="s">
        <v>1331</v>
      </c>
      <c r="C95" s="85">
        <v>0</v>
      </c>
      <c r="D95" s="68">
        <f>D94-C95</f>
        <v>126</v>
      </c>
      <c r="E95" s="69">
        <f>D95/C93</f>
        <v>0.26582278481012656</v>
      </c>
      <c r="F95" s="130"/>
      <c r="G95" s="117" t="s">
        <v>1419</v>
      </c>
      <c r="H95" s="120">
        <f>AUXILIAR!B48</f>
        <v>11</v>
      </c>
      <c r="I95" s="124"/>
      <c r="J95" s="116"/>
    </row>
    <row r="96" spans="2:10" ht="16.5" thickTop="1" x14ac:dyDescent="0.25">
      <c r="B96" s="67" t="s">
        <v>1332</v>
      </c>
      <c r="C96" s="85">
        <v>1</v>
      </c>
      <c r="D96" s="68">
        <f>D95-C96</f>
        <v>125</v>
      </c>
      <c r="E96" s="69">
        <f>D96/C93</f>
        <v>0.26371308016877637</v>
      </c>
      <c r="F96" s="130"/>
      <c r="G96" s="67" t="s">
        <v>1154</v>
      </c>
      <c r="H96" s="121">
        <f>AUXILIAR!C48</f>
        <v>11</v>
      </c>
      <c r="I96" s="125">
        <f>AUXILIAR!E48</f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18</v>
      </c>
      <c r="D97" s="72">
        <f>D96-C97</f>
        <v>107</v>
      </c>
      <c r="E97" s="92">
        <f>D97/C93</f>
        <v>0.22573839662447256</v>
      </c>
      <c r="F97" s="130"/>
      <c r="G97" s="67" t="s">
        <v>1421</v>
      </c>
      <c r="H97" s="121">
        <f>AUXILIAR!D48</f>
        <v>11</v>
      </c>
      <c r="I97" s="126">
        <f>AUXILIAR!F48</f>
        <v>0</v>
      </c>
      <c r="J97" s="110">
        <f>I97/H97</f>
        <v>0</v>
      </c>
    </row>
    <row r="98" spans="2:10" ht="17.25" thickTop="1" thickBot="1" x14ac:dyDescent="0.3">
      <c r="B98" s="95" t="s">
        <v>1145</v>
      </c>
      <c r="C98" s="96">
        <f>Hoja1!S3</f>
        <v>0</v>
      </c>
      <c r="D98" s="96"/>
      <c r="E98" s="97">
        <f>Hoja1!S4</f>
        <v>0</v>
      </c>
      <c r="F98" s="130"/>
      <c r="G98" s="67" t="s">
        <v>1427</v>
      </c>
      <c r="H98" s="121">
        <f>paradas!H1</f>
        <v>22</v>
      </c>
      <c r="I98" s="127">
        <f>paradas!S2+paradas!S3</f>
        <v>0</v>
      </c>
      <c r="J98" s="113">
        <f>I98/H98</f>
        <v>0</v>
      </c>
    </row>
    <row r="99" spans="2:10" ht="17.25" thickTop="1" thickBot="1" x14ac:dyDescent="0.3">
      <c r="B99" s="95" t="s">
        <v>1146</v>
      </c>
      <c r="C99" s="96">
        <f>Hoja1!S5</f>
        <v>0</v>
      </c>
      <c r="D99" s="96"/>
      <c r="E99" s="98">
        <v>0.23</v>
      </c>
      <c r="F99" s="131"/>
      <c r="G99" s="70" t="s">
        <v>1426</v>
      </c>
      <c r="H99" s="122">
        <f>AUXILIAR!G48</f>
        <v>0</v>
      </c>
      <c r="I99" s="128"/>
      <c r="J99" s="114"/>
    </row>
    <row r="100" spans="2:10" ht="17.25" thickTop="1" thickBot="1" x14ac:dyDescent="0.3">
      <c r="B100" s="63" t="s">
        <v>1330</v>
      </c>
      <c r="C100" s="64">
        <f>AUXILIAR!F16</f>
        <v>474</v>
      </c>
      <c r="D100" s="65"/>
      <c r="E100" s="66"/>
      <c r="F100" s="129">
        <v>45153</v>
      </c>
      <c r="G100" s="109" t="s">
        <v>1396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0"/>
      <c r="G101" s="108"/>
      <c r="H101" s="119" t="s">
        <v>1330</v>
      </c>
      <c r="I101" s="123" t="s">
        <v>1425</v>
      </c>
      <c r="J101" s="112" t="s">
        <v>995</v>
      </c>
    </row>
    <row r="102" spans="2:10" ht="17.25" thickTop="1" thickBot="1" x14ac:dyDescent="0.3">
      <c r="B102" s="67" t="s">
        <v>1331</v>
      </c>
      <c r="C102" s="85"/>
      <c r="D102" s="68">
        <f>D101-C102</f>
        <v>0</v>
      </c>
      <c r="E102" s="69">
        <f>D102/C100</f>
        <v>0</v>
      </c>
      <c r="F102" s="130"/>
      <c r="G102" s="117" t="s">
        <v>1419</v>
      </c>
      <c r="H102" s="120">
        <f>AUXILIAR!B49</f>
        <v>11</v>
      </c>
      <c r="I102" s="124"/>
      <c r="J102" s="116"/>
    </row>
    <row r="103" spans="2:10" ht="16.5" thickTop="1" x14ac:dyDescent="0.25">
      <c r="B103" s="67" t="s">
        <v>1332</v>
      </c>
      <c r="C103" s="85">
        <v>1</v>
      </c>
      <c r="D103" s="68">
        <f>D102-C103</f>
        <v>-1</v>
      </c>
      <c r="E103" s="69">
        <f>D103/C100</f>
        <v>-2.1097046413502108E-3</v>
      </c>
      <c r="F103" s="130"/>
      <c r="G103" s="67" t="s">
        <v>1154</v>
      </c>
      <c r="H103" s="121">
        <f>AUXILIAR!C48</f>
        <v>11</v>
      </c>
      <c r="I103" s="125">
        <f>AUXILIAR!E49</f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f>AUXILIAR!B16</f>
        <v>0</v>
      </c>
      <c r="D104" s="72">
        <f>D103-C104</f>
        <v>-1</v>
      </c>
      <c r="E104" s="92">
        <f>D104/C100</f>
        <v>-2.1097046413502108E-3</v>
      </c>
      <c r="F104" s="130"/>
      <c r="G104" s="67" t="s">
        <v>1421</v>
      </c>
      <c r="H104" s="121">
        <f>AUXILIAR!D48</f>
        <v>11</v>
      </c>
      <c r="I104" s="126">
        <f>AUXILIAR!F49</f>
        <v>0</v>
      </c>
      <c r="J104" s="110">
        <f>I104/H104</f>
        <v>0</v>
      </c>
    </row>
    <row r="105" spans="2:10" ht="17.25" thickTop="1" thickBot="1" x14ac:dyDescent="0.3">
      <c r="B105" s="95" t="s">
        <v>1145</v>
      </c>
      <c r="C105" s="96">
        <f>Hoja1!T3</f>
        <v>0</v>
      </c>
      <c r="D105" s="96"/>
      <c r="E105" s="97">
        <f>Hoja1!T4</f>
        <v>0</v>
      </c>
      <c r="F105" s="130"/>
      <c r="G105" s="67" t="s">
        <v>1427</v>
      </c>
      <c r="H105" s="121">
        <f>paradas!H1</f>
        <v>22</v>
      </c>
      <c r="I105" s="127">
        <f>SUM(I103:I104)</f>
        <v>0</v>
      </c>
      <c r="J105" s="113">
        <f>I105/H105</f>
        <v>0</v>
      </c>
    </row>
    <row r="106" spans="2:10" ht="17.25" thickTop="1" thickBot="1" x14ac:dyDescent="0.3">
      <c r="B106" s="95" t="s">
        <v>1146</v>
      </c>
      <c r="C106" s="96">
        <f>Hoja1!T5</f>
        <v>0</v>
      </c>
      <c r="D106" s="96"/>
      <c r="E106" s="98">
        <f>Hoja1!T6</f>
        <v>0</v>
      </c>
      <c r="F106" s="131"/>
      <c r="G106" s="70" t="s">
        <v>1426</v>
      </c>
      <c r="H106" s="122">
        <f>AUXILIAR!G48</f>
        <v>0</v>
      </c>
      <c r="I106" s="128"/>
      <c r="J106" s="114"/>
    </row>
    <row r="107" spans="2:10" ht="17.25" thickTop="1" thickBot="1" x14ac:dyDescent="0.3">
      <c r="B107" s="63" t="s">
        <v>1330</v>
      </c>
      <c r="C107" s="64">
        <f>AUXILIAR!F17</f>
        <v>474</v>
      </c>
      <c r="D107" s="65"/>
      <c r="E107" s="66"/>
      <c r="F107" s="129">
        <v>45154</v>
      </c>
      <c r="G107" s="109" t="s">
        <v>1396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0"/>
      <c r="G108" s="108"/>
      <c r="H108" s="119" t="s">
        <v>1330</v>
      </c>
      <c r="I108" s="123" t="s">
        <v>1425</v>
      </c>
      <c r="J108" s="112" t="s">
        <v>995</v>
      </c>
    </row>
    <row r="109" spans="2:10" ht="17.25" thickTop="1" thickBot="1" x14ac:dyDescent="0.3">
      <c r="B109" s="67" t="s">
        <v>1331</v>
      </c>
      <c r="C109" s="85"/>
      <c r="D109" s="68">
        <f>D108-C109</f>
        <v>0</v>
      </c>
      <c r="E109" s="69">
        <f>D109/C107</f>
        <v>0</v>
      </c>
      <c r="F109" s="130"/>
      <c r="G109" s="117" t="s">
        <v>1419</v>
      </c>
      <c r="H109" s="120">
        <f>AUXILIAR!B49</f>
        <v>11</v>
      </c>
      <c r="I109" s="124"/>
      <c r="J109" s="116"/>
    </row>
    <row r="110" spans="2:10" ht="16.5" thickTop="1" x14ac:dyDescent="0.25">
      <c r="B110" s="67" t="s">
        <v>1332</v>
      </c>
      <c r="C110" s="85">
        <v>1</v>
      </c>
      <c r="D110" s="68">
        <f>D109-C110</f>
        <v>-1</v>
      </c>
      <c r="E110" s="69">
        <f>D110/C107</f>
        <v>-2.1097046413502108E-3</v>
      </c>
      <c r="F110" s="130"/>
      <c r="G110" s="67" t="s">
        <v>1154</v>
      </c>
      <c r="H110" s="121">
        <f>AUXILIAR!C49</f>
        <v>11</v>
      </c>
      <c r="I110" s="125">
        <f>AUXILIAR!E50</f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f>D110-C111</f>
        <v>-1</v>
      </c>
      <c r="E111" s="92">
        <f>D111/C107</f>
        <v>-2.1097046413502108E-3</v>
      </c>
      <c r="F111" s="130"/>
      <c r="G111" s="67" t="s">
        <v>1421</v>
      </c>
      <c r="H111" s="121">
        <f>AUXILIAR!D49</f>
        <v>11</v>
      </c>
      <c r="I111" s="126">
        <f>AUXILIAR!F50</f>
        <v>0</v>
      </c>
      <c r="J111" s="110">
        <f>I111/H111</f>
        <v>0</v>
      </c>
    </row>
    <row r="112" spans="2:10" ht="17.25" thickTop="1" thickBot="1" x14ac:dyDescent="0.3">
      <c r="B112" s="95" t="s">
        <v>1145</v>
      </c>
      <c r="C112" s="96">
        <f>Hoja1!U3</f>
        <v>0</v>
      </c>
      <c r="D112" s="96"/>
      <c r="E112" s="97">
        <f>Hoja1!U4</f>
        <v>0</v>
      </c>
      <c r="F112" s="130"/>
      <c r="G112" s="67" t="s">
        <v>1427</v>
      </c>
      <c r="H112" s="121">
        <f>paradas!H1</f>
        <v>22</v>
      </c>
      <c r="I112" s="127">
        <f>SUM(I110:I111)</f>
        <v>0</v>
      </c>
      <c r="J112" s="113">
        <f>I112/H112</f>
        <v>0</v>
      </c>
    </row>
    <row r="113" spans="2:10" ht="17.25" thickTop="1" thickBot="1" x14ac:dyDescent="0.3">
      <c r="B113" s="95" t="s">
        <v>1146</v>
      </c>
      <c r="C113" s="96">
        <f>Hoja1!U5</f>
        <v>0</v>
      </c>
      <c r="D113" s="96"/>
      <c r="E113" s="98">
        <f>Hoja1!U6</f>
        <v>0</v>
      </c>
      <c r="F113" s="131"/>
      <c r="G113" s="70" t="s">
        <v>1426</v>
      </c>
      <c r="H113" s="122">
        <f>AUXILIAR!G49</f>
        <v>0</v>
      </c>
      <c r="I113" s="128"/>
      <c r="J113" s="114"/>
    </row>
    <row r="114" spans="2:10" ht="17.25" thickTop="1" thickBot="1" x14ac:dyDescent="0.3">
      <c r="B114" s="63" t="s">
        <v>1330</v>
      </c>
      <c r="C114" s="64">
        <f>AUXILIAR!F18</f>
        <v>474</v>
      </c>
      <c r="D114" s="65"/>
      <c r="E114" s="66"/>
      <c r="F114" s="129">
        <v>45155</v>
      </c>
      <c r="G114" s="109" t="s">
        <v>1396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103</v>
      </c>
      <c r="D115" s="68">
        <f>C115</f>
        <v>103</v>
      </c>
      <c r="E115" s="69">
        <f>D115/C114</f>
        <v>0.21729957805907174</v>
      </c>
      <c r="F115" s="130"/>
      <c r="G115" s="108"/>
      <c r="H115" s="119" t="s">
        <v>1330</v>
      </c>
      <c r="I115" s="123" t="s">
        <v>1425</v>
      </c>
      <c r="J115" s="112" t="s">
        <v>995</v>
      </c>
    </row>
    <row r="116" spans="2:10" ht="17.25" thickTop="1" thickBot="1" x14ac:dyDescent="0.3">
      <c r="B116" s="67" t="s">
        <v>1331</v>
      </c>
      <c r="C116" s="85">
        <v>0</v>
      </c>
      <c r="D116" s="68">
        <f>D115-C116</f>
        <v>103</v>
      </c>
      <c r="E116" s="69">
        <f>D116/C114</f>
        <v>0.21729957805907174</v>
      </c>
      <c r="F116" s="130"/>
      <c r="G116" s="117" t="s">
        <v>1419</v>
      </c>
      <c r="H116" s="120">
        <f>AUXILIAR!B50</f>
        <v>11</v>
      </c>
      <c r="I116" s="124"/>
      <c r="J116" s="116"/>
    </row>
    <row r="117" spans="2:10" ht="16.5" thickTop="1" x14ac:dyDescent="0.25">
      <c r="B117" s="67" t="s">
        <v>1332</v>
      </c>
      <c r="C117" s="85">
        <v>1</v>
      </c>
      <c r="D117" s="68">
        <f>D116-C117</f>
        <v>102</v>
      </c>
      <c r="E117" s="69">
        <f>D117/C114</f>
        <v>0.21518987341772153</v>
      </c>
      <c r="F117" s="130"/>
      <c r="G117" s="67" t="s">
        <v>1154</v>
      </c>
      <c r="H117" s="121">
        <f>AUXILIAR!C50</f>
        <v>11</v>
      </c>
      <c r="I117" s="125">
        <f>AUXILIAR!E51</f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f>AUXILIAR!B18</f>
        <v>0</v>
      </c>
      <c r="D118" s="72">
        <f>D117-C118</f>
        <v>102</v>
      </c>
      <c r="E118" s="92">
        <f>D118/C114</f>
        <v>0.21518987341772153</v>
      </c>
      <c r="F118" s="130"/>
      <c r="G118" s="67" t="s">
        <v>1421</v>
      </c>
      <c r="H118" s="121">
        <f>AUXILIAR!D50</f>
        <v>11</v>
      </c>
      <c r="I118" s="126">
        <f>AUXILIAR!F51</f>
        <v>0</v>
      </c>
      <c r="J118" s="110">
        <f>I118/H118</f>
        <v>0</v>
      </c>
    </row>
    <row r="119" spans="2:10" ht="17.25" thickTop="1" thickBot="1" x14ac:dyDescent="0.3">
      <c r="B119" s="95" t="s">
        <v>1145</v>
      </c>
      <c r="C119" s="96">
        <f>Hoja1!V3</f>
        <v>0</v>
      </c>
      <c r="D119" s="96"/>
      <c r="E119" s="97">
        <f>Hoja1!V4</f>
        <v>0</v>
      </c>
      <c r="F119" s="130"/>
      <c r="G119" s="67" t="s">
        <v>1427</v>
      </c>
      <c r="H119" s="121">
        <f>paradas!H1</f>
        <v>22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1146</v>
      </c>
      <c r="C120" s="96">
        <v>62</v>
      </c>
      <c r="D120" s="96"/>
      <c r="E120" s="98">
        <f>Hoja1!V6</f>
        <v>0</v>
      </c>
      <c r="F120" s="131"/>
      <c r="G120" s="70" t="s">
        <v>1426</v>
      </c>
      <c r="H120" s="122">
        <f>AUXILIAR!G50</f>
        <v>0</v>
      </c>
      <c r="I120" s="128"/>
      <c r="J120" s="114"/>
    </row>
    <row r="121" spans="2:10" ht="17.25" thickTop="1" thickBot="1" x14ac:dyDescent="0.3">
      <c r="B121" s="63" t="s">
        <v>1330</v>
      </c>
      <c r="C121" s="64">
        <f>AUXILIAR!F19</f>
        <v>474</v>
      </c>
      <c r="D121" s="65"/>
      <c r="E121" s="66"/>
      <c r="F121" s="129">
        <v>45156</v>
      </c>
      <c r="G121" s="109" t="s">
        <v>1396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85</v>
      </c>
      <c r="D122" s="68">
        <f>C122</f>
        <v>85</v>
      </c>
      <c r="E122" s="69">
        <f>D122/C121</f>
        <v>0.17932489451476794</v>
      </c>
      <c r="F122" s="130"/>
      <c r="G122" s="108"/>
      <c r="H122" s="119" t="s">
        <v>1330</v>
      </c>
      <c r="I122" s="123" t="s">
        <v>1425</v>
      </c>
      <c r="J122" s="112" t="s">
        <v>995</v>
      </c>
    </row>
    <row r="123" spans="2:10" ht="17.25" thickTop="1" thickBot="1" x14ac:dyDescent="0.3">
      <c r="B123" s="67" t="s">
        <v>1331</v>
      </c>
      <c r="C123" s="85">
        <v>3</v>
      </c>
      <c r="D123" s="68">
        <f>D122-C123</f>
        <v>82</v>
      </c>
      <c r="E123" s="69">
        <f>D123/C121</f>
        <v>0.1729957805907173</v>
      </c>
      <c r="F123" s="130"/>
      <c r="G123" s="117" t="s">
        <v>1419</v>
      </c>
      <c r="H123" s="120">
        <f>AUXILIAR!B51</f>
        <v>11</v>
      </c>
      <c r="I123" s="124"/>
      <c r="J123" s="116"/>
    </row>
    <row r="124" spans="2:10" ht="16.5" thickTop="1" x14ac:dyDescent="0.25">
      <c r="B124" s="67" t="s">
        <v>1332</v>
      </c>
      <c r="C124" s="85">
        <v>1</v>
      </c>
      <c r="D124" s="68">
        <f>D123-C124</f>
        <v>81</v>
      </c>
      <c r="E124" s="69">
        <f>D124/C121</f>
        <v>0.17088607594936708</v>
      </c>
      <c r="F124" s="130"/>
      <c r="G124" s="67" t="s">
        <v>1154</v>
      </c>
      <c r="H124" s="121">
        <f>AUXILIAR!C51</f>
        <v>11</v>
      </c>
      <c r="I124" s="125">
        <f>AUXILIAR!E52</f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f>AUXILIAR!B19</f>
        <v>0</v>
      </c>
      <c r="D125" s="72">
        <f>D124-C125</f>
        <v>81</v>
      </c>
      <c r="E125" s="92">
        <f>D125/C121</f>
        <v>0.17088607594936708</v>
      </c>
      <c r="F125" s="130"/>
      <c r="G125" s="67" t="s">
        <v>1421</v>
      </c>
      <c r="H125" s="121">
        <f>AUXILIAR!D51</f>
        <v>11</v>
      </c>
      <c r="I125" s="126">
        <f>AUXILIAR!F52</f>
        <v>0</v>
      </c>
      <c r="J125" s="110">
        <f>I125/H125</f>
        <v>0</v>
      </c>
    </row>
    <row r="126" spans="2:10" ht="17.25" thickTop="1" thickBot="1" x14ac:dyDescent="0.3">
      <c r="B126" s="95" t="s">
        <v>1145</v>
      </c>
      <c r="C126" s="96">
        <f>Hoja1!W3</f>
        <v>0</v>
      </c>
      <c r="D126" s="96"/>
      <c r="E126" s="97">
        <f>Hoja1!W4</f>
        <v>0</v>
      </c>
      <c r="F126" s="130"/>
      <c r="G126" s="67" t="s">
        <v>1427</v>
      </c>
      <c r="H126" s="121">
        <f>paradas!H1</f>
        <v>22</v>
      </c>
      <c r="I126" s="127">
        <f>SUM(I124:I125)</f>
        <v>0</v>
      </c>
      <c r="J126" s="113">
        <f>I126/H126</f>
        <v>0</v>
      </c>
    </row>
    <row r="127" spans="2:10" ht="17.25" thickTop="1" thickBot="1" x14ac:dyDescent="0.3">
      <c r="B127" s="95" t="s">
        <v>1146</v>
      </c>
      <c r="C127" s="96">
        <f>Hoja1!W5</f>
        <v>0</v>
      </c>
      <c r="D127" s="96"/>
      <c r="E127" s="98">
        <f>Hoja1!W6</f>
        <v>0</v>
      </c>
      <c r="F127" s="131"/>
      <c r="G127" s="70" t="s">
        <v>1426</v>
      </c>
      <c r="H127" s="122">
        <f>AUXILIAR!G51</f>
        <v>0</v>
      </c>
      <c r="I127" s="128"/>
      <c r="J127" s="114"/>
    </row>
    <row r="128" spans="2:10" ht="17.25" thickTop="1" thickBot="1" x14ac:dyDescent="0.3">
      <c r="B128" s="63" t="s">
        <v>1330</v>
      </c>
      <c r="C128" s="64">
        <f>AUXILIAR!F20</f>
        <v>474</v>
      </c>
      <c r="D128" s="65"/>
      <c r="E128" s="66"/>
      <c r="F128" s="129">
        <v>45157</v>
      </c>
      <c r="G128" s="109" t="s">
        <v>1396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0"/>
      <c r="G129" s="108"/>
      <c r="H129" s="119" t="s">
        <v>1330</v>
      </c>
      <c r="I129" s="123" t="s">
        <v>1425</v>
      </c>
      <c r="J129" s="112" t="s">
        <v>995</v>
      </c>
    </row>
    <row r="130" spans="2:10" ht="17.25" thickTop="1" thickBot="1" x14ac:dyDescent="0.3">
      <c r="B130" s="67" t="s">
        <v>1331</v>
      </c>
      <c r="C130" s="85">
        <v>2</v>
      </c>
      <c r="D130" s="68">
        <f>D129-C130</f>
        <v>-2</v>
      </c>
      <c r="E130" s="69">
        <f>D130/C128</f>
        <v>-4.2194092827004216E-3</v>
      </c>
      <c r="F130" s="130"/>
      <c r="G130" s="117" t="s">
        <v>1419</v>
      </c>
      <c r="H130" s="120">
        <f>AUXILIAR!B53</f>
        <v>11</v>
      </c>
      <c r="I130" s="124"/>
      <c r="J130" s="116"/>
    </row>
    <row r="131" spans="2:10" ht="16.5" thickTop="1" x14ac:dyDescent="0.25">
      <c r="B131" s="67" t="s">
        <v>1332</v>
      </c>
      <c r="C131" s="85">
        <v>1</v>
      </c>
      <c r="D131" s="68">
        <f>D130-C131</f>
        <v>-3</v>
      </c>
      <c r="E131" s="69">
        <f>D131/C128</f>
        <v>-6.3291139240506328E-3</v>
      </c>
      <c r="F131" s="130"/>
      <c r="G131" s="67" t="s">
        <v>1154</v>
      </c>
      <c r="H131" s="121">
        <f>AUXILIAR!C53</f>
        <v>11</v>
      </c>
      <c r="I131" s="125">
        <f>AUXILIAR!E53</f>
        <v>0</v>
      </c>
      <c r="J131" s="115">
        <f>I131/H131</f>
        <v>0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-18</v>
      </c>
      <c r="E132" s="92">
        <f>D132/C128</f>
        <v>-3.7974683544303799E-2</v>
      </c>
      <c r="F132" s="130"/>
      <c r="G132" s="67" t="s">
        <v>1421</v>
      </c>
      <c r="H132" s="121">
        <f>AUXILIAR!D53</f>
        <v>11</v>
      </c>
      <c r="I132" s="126">
        <f>AUXILIAR!F53</f>
        <v>0</v>
      </c>
      <c r="J132" s="110">
        <f>I132/H132</f>
        <v>0</v>
      </c>
    </row>
    <row r="133" spans="2:10" ht="17.25" thickTop="1" thickBot="1" x14ac:dyDescent="0.3">
      <c r="B133" s="95" t="s">
        <v>1145</v>
      </c>
      <c r="C133" s="96">
        <f>Hoja1!X3</f>
        <v>0</v>
      </c>
      <c r="D133" s="96"/>
      <c r="E133" s="97">
        <f>Hoja1!X4</f>
        <v>0</v>
      </c>
      <c r="F133" s="130"/>
      <c r="G133" s="67" t="s">
        <v>1427</v>
      </c>
      <c r="H133" s="121">
        <f>paradas!H1</f>
        <v>22</v>
      </c>
      <c r="I133" s="127">
        <f>SUM(I131:I132)</f>
        <v>0</v>
      </c>
      <c r="J133" s="113">
        <f>I133/H133</f>
        <v>0</v>
      </c>
    </row>
    <row r="134" spans="2:10" ht="17.25" thickTop="1" thickBot="1" x14ac:dyDescent="0.3">
      <c r="B134" s="95" t="s">
        <v>1146</v>
      </c>
      <c r="C134" s="96">
        <f>Hoja1!X5</f>
        <v>0</v>
      </c>
      <c r="D134" s="96"/>
      <c r="E134" s="98">
        <f>Hoja1!X6</f>
        <v>0</v>
      </c>
      <c r="F134" s="131"/>
      <c r="G134" s="70" t="s">
        <v>1426</v>
      </c>
      <c r="H134" s="122">
        <f>AUXILIAR!G53</f>
        <v>0</v>
      </c>
      <c r="I134" s="128"/>
      <c r="J134" s="114"/>
    </row>
    <row r="135" spans="2:10" ht="17.25" thickTop="1" thickBot="1" x14ac:dyDescent="0.3">
      <c r="B135" s="63" t="s">
        <v>1330</v>
      </c>
      <c r="C135" s="64">
        <f>AUXILIAR!F21</f>
        <v>474</v>
      </c>
      <c r="D135" s="65"/>
      <c r="E135" s="66"/>
      <c r="F135" s="129">
        <v>45158</v>
      </c>
      <c r="G135" s="109" t="s">
        <v>1396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0"/>
      <c r="G136" s="108"/>
      <c r="H136" s="119" t="s">
        <v>1330</v>
      </c>
      <c r="I136" s="123" t="s">
        <v>1425</v>
      </c>
      <c r="J136" s="112" t="s">
        <v>995</v>
      </c>
    </row>
    <row r="137" spans="2:10" ht="17.25" thickTop="1" thickBot="1" x14ac:dyDescent="0.3">
      <c r="B137" s="67" t="s">
        <v>1331</v>
      </c>
      <c r="C137" s="85">
        <v>2</v>
      </c>
      <c r="D137" s="68">
        <f>D136-C137</f>
        <v>-2</v>
      </c>
      <c r="E137" s="69">
        <f>D137/C135</f>
        <v>-4.2194092827004216E-3</v>
      </c>
      <c r="F137" s="130"/>
      <c r="G137" s="117" t="s">
        <v>1419</v>
      </c>
      <c r="H137" s="120">
        <f>AUXILIAR!B54</f>
        <v>11</v>
      </c>
      <c r="I137" s="124"/>
      <c r="J137" s="116"/>
    </row>
    <row r="138" spans="2:10" ht="16.5" thickTop="1" x14ac:dyDescent="0.25">
      <c r="B138" s="67" t="s">
        <v>1332</v>
      </c>
      <c r="C138" s="85">
        <v>1</v>
      </c>
      <c r="D138" s="68">
        <f>D137-C138</f>
        <v>-3</v>
      </c>
      <c r="E138" s="69">
        <f>D138/C135</f>
        <v>-6.3291139240506328E-3</v>
      </c>
      <c r="F138" s="130"/>
      <c r="G138" s="67" t="s">
        <v>1154</v>
      </c>
      <c r="H138" s="121">
        <f>AUXILIAR!C54</f>
        <v>11</v>
      </c>
      <c r="I138" s="125">
        <f>AUXILIAR!E54</f>
        <v>0</v>
      </c>
      <c r="J138" s="115">
        <f t="shared" ref="J138:J140" si="0">I138/H138</f>
        <v>0</v>
      </c>
    </row>
    <row r="139" spans="2:10" ht="16.5" thickBot="1" x14ac:dyDescent="0.3">
      <c r="B139" s="70" t="s">
        <v>16</v>
      </c>
      <c r="C139" s="71">
        <f>AUXILIAR!B21</f>
        <v>0</v>
      </c>
      <c r="D139" s="72">
        <f>D138-C139</f>
        <v>-3</v>
      </c>
      <c r="E139" s="92">
        <f>D139/C135</f>
        <v>-6.3291139240506328E-3</v>
      </c>
      <c r="F139" s="130"/>
      <c r="G139" s="67" t="s">
        <v>1421</v>
      </c>
      <c r="H139" s="121">
        <f>AUXILIAR!D54</f>
        <v>11</v>
      </c>
      <c r="I139" s="126">
        <f>AUXILIAR!F54</f>
        <v>0</v>
      </c>
      <c r="J139" s="110">
        <f t="shared" si="0"/>
        <v>0</v>
      </c>
    </row>
    <row r="140" spans="2:10" ht="17.25" thickTop="1" thickBot="1" x14ac:dyDescent="0.3">
      <c r="B140" s="95" t="s">
        <v>1145</v>
      </c>
      <c r="C140" s="96">
        <f>Hoja1!Y3</f>
        <v>0</v>
      </c>
      <c r="D140" s="96"/>
      <c r="E140" s="97">
        <v>0.05</v>
      </c>
      <c r="F140" s="130"/>
      <c r="G140" s="67" t="s">
        <v>1427</v>
      </c>
      <c r="H140" s="121">
        <f>paradas!H1</f>
        <v>22</v>
      </c>
      <c r="I140" s="127">
        <f t="shared" ref="I140" si="1">SUM(I138:I139)</f>
        <v>0</v>
      </c>
      <c r="J140" s="113">
        <f t="shared" si="0"/>
        <v>0</v>
      </c>
    </row>
    <row r="141" spans="2:10" ht="17.25" thickTop="1" thickBot="1" x14ac:dyDescent="0.3">
      <c r="B141" s="95" t="s">
        <v>1146</v>
      </c>
      <c r="C141" s="96">
        <f>Hoja1!Y5</f>
        <v>0</v>
      </c>
      <c r="D141" s="96"/>
      <c r="E141" s="98">
        <v>0.14000000000000001</v>
      </c>
      <c r="F141" s="131"/>
      <c r="G141" s="70" t="s">
        <v>1426</v>
      </c>
      <c r="H141" s="122">
        <f>AUXILIAR!G54</f>
        <v>0</v>
      </c>
      <c r="I141" s="128"/>
      <c r="J141" s="114"/>
    </row>
    <row r="142" spans="2:10" ht="17.25" thickTop="1" thickBot="1" x14ac:dyDescent="0.3">
      <c r="B142" s="63" t="s">
        <v>1330</v>
      </c>
      <c r="C142" s="64">
        <f>AUXILIAR!F22</f>
        <v>474</v>
      </c>
      <c r="D142" s="65"/>
      <c r="E142" s="66"/>
      <c r="F142" s="129">
        <v>45159</v>
      </c>
      <c r="G142" s="109" t="s">
        <v>1396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0"/>
      <c r="G143" s="108"/>
      <c r="H143" s="119" t="s">
        <v>1330</v>
      </c>
      <c r="I143" s="123" t="s">
        <v>1425</v>
      </c>
      <c r="J143" s="112" t="s">
        <v>995</v>
      </c>
    </row>
    <row r="144" spans="2:10" ht="17.25" thickTop="1" thickBot="1" x14ac:dyDescent="0.3">
      <c r="B144" s="67" t="s">
        <v>1331</v>
      </c>
      <c r="C144" s="85">
        <v>2</v>
      </c>
      <c r="D144" s="68">
        <f>D143-C144</f>
        <v>-2</v>
      </c>
      <c r="E144" s="69">
        <f>D144/C142</f>
        <v>-4.2194092827004216E-3</v>
      </c>
      <c r="F144" s="130"/>
      <c r="G144" s="117" t="s">
        <v>1419</v>
      </c>
      <c r="H144" s="120">
        <f>AUXILIAR!B55</f>
        <v>11</v>
      </c>
      <c r="I144" s="124"/>
      <c r="J144" s="116"/>
    </row>
    <row r="145" spans="2:10" ht="16.5" thickTop="1" x14ac:dyDescent="0.25">
      <c r="B145" s="67" t="s">
        <v>1332</v>
      </c>
      <c r="C145" s="85">
        <v>1</v>
      </c>
      <c r="D145" s="68">
        <f>D144-C145</f>
        <v>-3</v>
      </c>
      <c r="E145" s="69">
        <f>D145/C142</f>
        <v>-6.3291139240506328E-3</v>
      </c>
      <c r="F145" s="130"/>
      <c r="G145" s="67" t="s">
        <v>1154</v>
      </c>
      <c r="H145" s="121">
        <f>AUXILIAR!C55</f>
        <v>11</v>
      </c>
      <c r="I145" s="125">
        <f>AUXILIAR!E55</f>
        <v>0</v>
      </c>
      <c r="J145" s="115">
        <f t="shared" ref="J145:J147" si="2">I145/H145</f>
        <v>0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-3</v>
      </c>
      <c r="E146" s="92">
        <f>D146/C142</f>
        <v>-6.3291139240506328E-3</v>
      </c>
      <c r="F146" s="130"/>
      <c r="G146" s="67" t="s">
        <v>1421</v>
      </c>
      <c r="H146" s="121">
        <f>AUXILIAR!D55</f>
        <v>11</v>
      </c>
      <c r="I146" s="126">
        <f>AUXILIAR!F55</f>
        <v>0</v>
      </c>
      <c r="J146" s="110">
        <f t="shared" si="2"/>
        <v>0</v>
      </c>
    </row>
    <row r="147" spans="2:10" ht="17.25" thickTop="1" thickBot="1" x14ac:dyDescent="0.3">
      <c r="B147" s="95" t="s">
        <v>1145</v>
      </c>
      <c r="C147" s="96">
        <f>Hoja1!Z3</f>
        <v>10</v>
      </c>
      <c r="D147" s="96"/>
      <c r="E147" s="97">
        <v>0.05</v>
      </c>
      <c r="F147" s="130"/>
      <c r="G147" s="67" t="s">
        <v>1427</v>
      </c>
      <c r="H147" s="121">
        <f>paradas!H1</f>
        <v>22</v>
      </c>
      <c r="I147" s="127">
        <f t="shared" ref="I147" si="3">SUM(I145:I146)</f>
        <v>0</v>
      </c>
      <c r="J147" s="113">
        <f t="shared" si="2"/>
        <v>0</v>
      </c>
    </row>
    <row r="148" spans="2:10" ht="17.25" thickTop="1" thickBot="1" x14ac:dyDescent="0.3">
      <c r="B148" s="95" t="s">
        <v>1146</v>
      </c>
      <c r="C148" s="96">
        <f>Hoja1!Z5</f>
        <v>0</v>
      </c>
      <c r="D148" s="96"/>
      <c r="E148" s="98">
        <v>0.14000000000000001</v>
      </c>
      <c r="F148" s="131"/>
      <c r="G148" s="70" t="s">
        <v>1426</v>
      </c>
      <c r="H148" s="122">
        <f>AUXILIAR!G55</f>
        <v>0</v>
      </c>
      <c r="I148" s="128"/>
      <c r="J148" s="114"/>
    </row>
    <row r="149" spans="2:10" ht="17.25" thickTop="1" thickBot="1" x14ac:dyDescent="0.3">
      <c r="B149" s="63" t="s">
        <v>1330</v>
      </c>
      <c r="C149" s="64">
        <f>AUXILIAR!F23</f>
        <v>474</v>
      </c>
      <c r="D149" s="65"/>
      <c r="E149" s="66"/>
      <c r="F149" s="129">
        <v>45160</v>
      </c>
      <c r="G149" s="109" t="s">
        <v>1396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0"/>
      <c r="G150" s="108"/>
      <c r="H150" s="119" t="s">
        <v>1330</v>
      </c>
      <c r="I150" s="123" t="s">
        <v>1425</v>
      </c>
      <c r="J150" s="112" t="s">
        <v>995</v>
      </c>
    </row>
    <row r="151" spans="2:10" ht="17.25" thickTop="1" thickBot="1" x14ac:dyDescent="0.3">
      <c r="B151" s="67" t="s">
        <v>1331</v>
      </c>
      <c r="C151" s="85">
        <v>0</v>
      </c>
      <c r="D151" s="68">
        <f>D150-C151</f>
        <v>0</v>
      </c>
      <c r="E151" s="69">
        <f>D151/C149</f>
        <v>0</v>
      </c>
      <c r="F151" s="130"/>
      <c r="G151" s="117" t="s">
        <v>1419</v>
      </c>
      <c r="H151" s="120">
        <f>AUXILIAR!B56</f>
        <v>11</v>
      </c>
      <c r="I151" s="124"/>
      <c r="J151" s="116"/>
    </row>
    <row r="152" spans="2:10" ht="16.5" thickTop="1" x14ac:dyDescent="0.25">
      <c r="B152" s="67" t="s">
        <v>1332</v>
      </c>
      <c r="C152" s="85">
        <v>0</v>
      </c>
      <c r="D152" s="68">
        <f>D151-C152</f>
        <v>0</v>
      </c>
      <c r="E152" s="69">
        <f>D152/C149</f>
        <v>0</v>
      </c>
      <c r="F152" s="130"/>
      <c r="G152" s="67" t="s">
        <v>1154</v>
      </c>
      <c r="H152" s="121">
        <f>AUXILIAR!C56</f>
        <v>11</v>
      </c>
      <c r="I152" s="125">
        <f>AUXILIAR!E57</f>
        <v>0</v>
      </c>
      <c r="J152" s="115">
        <f t="shared" ref="J152:J154" si="4">I152/H152</f>
        <v>0</v>
      </c>
    </row>
    <row r="153" spans="2:10" ht="16.5" thickBot="1" x14ac:dyDescent="0.3">
      <c r="B153" s="70" t="s">
        <v>16</v>
      </c>
      <c r="C153" s="71">
        <f>AUXILIAR!B23</f>
        <v>0</v>
      </c>
      <c r="D153" s="72">
        <f>D152-C153</f>
        <v>0</v>
      </c>
      <c r="E153" s="92">
        <f>D153/C149</f>
        <v>0</v>
      </c>
      <c r="F153" s="130"/>
      <c r="G153" s="67" t="s">
        <v>1421</v>
      </c>
      <c r="H153" s="121">
        <f>AUXILIAR!D56</f>
        <v>11</v>
      </c>
      <c r="I153" s="126">
        <f>AUXILIAR!F57</f>
        <v>0</v>
      </c>
      <c r="J153" s="110">
        <f t="shared" si="4"/>
        <v>0</v>
      </c>
    </row>
    <row r="154" spans="2:10" ht="17.25" thickTop="1" thickBot="1" x14ac:dyDescent="0.3">
      <c r="B154" s="95" t="s">
        <v>1145</v>
      </c>
      <c r="C154" s="96">
        <f>Hoja1!AA3</f>
        <v>0</v>
      </c>
      <c r="D154" s="96"/>
      <c r="E154" s="97">
        <v>0.05</v>
      </c>
      <c r="F154" s="130"/>
      <c r="G154" s="67" t="s">
        <v>1427</v>
      </c>
      <c r="H154" s="121">
        <f>paradas!H1</f>
        <v>22</v>
      </c>
      <c r="I154" s="127">
        <f t="shared" ref="I154" si="5">SUM(I152:I153)</f>
        <v>0</v>
      </c>
      <c r="J154" s="113">
        <f t="shared" si="4"/>
        <v>0</v>
      </c>
    </row>
    <row r="155" spans="2:10" ht="17.25" thickTop="1" thickBot="1" x14ac:dyDescent="0.3">
      <c r="B155" s="95" t="s">
        <v>1146</v>
      </c>
      <c r="C155" s="96">
        <f>Hoja1!AA5</f>
        <v>0</v>
      </c>
      <c r="D155" s="96"/>
      <c r="E155" s="98">
        <v>0.14000000000000001</v>
      </c>
      <c r="F155" s="131"/>
      <c r="G155" s="70" t="s">
        <v>1426</v>
      </c>
      <c r="H155" s="122">
        <f>AUXILIAR!G56</f>
        <v>0</v>
      </c>
      <c r="I155" s="128"/>
      <c r="J155" s="114"/>
    </row>
    <row r="156" spans="2:10" ht="15.75" customHeight="1" thickTop="1" thickBot="1" x14ac:dyDescent="0.3">
      <c r="B156" s="63" t="s">
        <v>1330</v>
      </c>
      <c r="C156" s="64">
        <f>AUXILIAR!F24</f>
        <v>474</v>
      </c>
      <c r="D156" s="65"/>
      <c r="E156" s="66"/>
      <c r="F156" s="129">
        <v>45161</v>
      </c>
      <c r="G156" s="109" t="s">
        <v>1396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0"/>
      <c r="G157" s="108"/>
      <c r="H157" s="119" t="s">
        <v>1330</v>
      </c>
      <c r="I157" s="123" t="s">
        <v>1425</v>
      </c>
      <c r="J157" s="112" t="s">
        <v>995</v>
      </c>
    </row>
    <row r="158" spans="2:10" ht="17.25" thickTop="1" thickBot="1" x14ac:dyDescent="0.3">
      <c r="B158" s="67" t="s">
        <v>1331</v>
      </c>
      <c r="C158" s="85">
        <v>0</v>
      </c>
      <c r="D158" s="68">
        <f>D157-C158</f>
        <v>0</v>
      </c>
      <c r="E158" s="69">
        <f>D158/C156</f>
        <v>0</v>
      </c>
      <c r="F158" s="130"/>
      <c r="G158" s="117" t="s">
        <v>1419</v>
      </c>
      <c r="H158" s="120">
        <f>AUXILIAR!B57</f>
        <v>11</v>
      </c>
      <c r="I158" s="124"/>
      <c r="J158" s="116"/>
    </row>
    <row r="159" spans="2:10" ht="16.5" thickTop="1" x14ac:dyDescent="0.25">
      <c r="B159" s="67" t="s">
        <v>1332</v>
      </c>
      <c r="C159" s="85">
        <v>0</v>
      </c>
      <c r="D159" s="68">
        <f>D158-C159</f>
        <v>0</v>
      </c>
      <c r="E159" s="69">
        <f>D159/C156</f>
        <v>0</v>
      </c>
      <c r="F159" s="130"/>
      <c r="G159" s="67" t="s">
        <v>1154</v>
      </c>
      <c r="H159" s="121">
        <f>AUXILIAR!C57</f>
        <v>11</v>
      </c>
      <c r="I159" s="125">
        <f>AUXILIAR!E57</f>
        <v>0</v>
      </c>
      <c r="J159" s="115">
        <f t="shared" ref="J159:J161" si="6">I159/H159</f>
        <v>0</v>
      </c>
    </row>
    <row r="160" spans="2:10" ht="16.5" thickBot="1" x14ac:dyDescent="0.3">
      <c r="B160" s="70" t="s">
        <v>16</v>
      </c>
      <c r="C160" s="71">
        <f>AUXILIAR!B24</f>
        <v>0</v>
      </c>
      <c r="D160" s="72">
        <f>D159-C160</f>
        <v>0</v>
      </c>
      <c r="E160" s="92">
        <f>D160/C156</f>
        <v>0</v>
      </c>
      <c r="F160" s="130"/>
      <c r="G160" s="67" t="s">
        <v>1421</v>
      </c>
      <c r="H160" s="121">
        <f>AUXILIAR!D57</f>
        <v>11</v>
      </c>
      <c r="I160" s="126">
        <f>AUXILIAR!F57</f>
        <v>0</v>
      </c>
      <c r="J160" s="110">
        <f t="shared" si="6"/>
        <v>0</v>
      </c>
    </row>
    <row r="161" spans="2:10" ht="17.25" thickTop="1" thickBot="1" x14ac:dyDescent="0.3">
      <c r="B161" s="95" t="s">
        <v>1145</v>
      </c>
      <c r="C161" s="96">
        <f>Hoja1!AB3</f>
        <v>0</v>
      </c>
      <c r="D161" s="96"/>
      <c r="E161" s="97">
        <v>0.05</v>
      </c>
      <c r="F161" s="130"/>
      <c r="G161" s="67" t="s">
        <v>1427</v>
      </c>
      <c r="H161" s="121">
        <f>paradas!H1</f>
        <v>22</v>
      </c>
      <c r="I161" s="127">
        <f t="shared" ref="I161" si="7">SUM(I159:I160)</f>
        <v>0</v>
      </c>
      <c r="J161" s="113">
        <f t="shared" si="6"/>
        <v>0</v>
      </c>
    </row>
    <row r="162" spans="2:10" ht="17.25" thickTop="1" thickBot="1" x14ac:dyDescent="0.3">
      <c r="B162" s="95" t="s">
        <v>1146</v>
      </c>
      <c r="C162" s="96">
        <f>Hoja1!AB5</f>
        <v>0</v>
      </c>
      <c r="D162" s="96"/>
      <c r="E162" s="98">
        <v>0.14000000000000001</v>
      </c>
      <c r="F162" s="131"/>
      <c r="G162" s="70" t="s">
        <v>1426</v>
      </c>
      <c r="H162" s="122">
        <f>AUXILIAR!G57</f>
        <v>0</v>
      </c>
      <c r="I162" s="128"/>
      <c r="J162" s="114"/>
    </row>
    <row r="163" spans="2:10" ht="17.25" thickTop="1" thickBot="1" x14ac:dyDescent="0.3">
      <c r="B163" s="63" t="s">
        <v>1330</v>
      </c>
      <c r="C163" s="64">
        <f>AUXILIAR!F25</f>
        <v>474</v>
      </c>
      <c r="D163" s="65"/>
      <c r="E163" s="66"/>
      <c r="F163" s="129">
        <v>45162</v>
      </c>
      <c r="G163" s="109" t="s">
        <v>1396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f>AUXILIAR!E25</f>
        <v>0</v>
      </c>
      <c r="D164" s="68">
        <f>C164</f>
        <v>0</v>
      </c>
      <c r="E164" s="69">
        <f>D164/C163</f>
        <v>0</v>
      </c>
      <c r="F164" s="130"/>
      <c r="G164" s="108"/>
      <c r="H164" s="119" t="s">
        <v>1330</v>
      </c>
      <c r="I164" s="123" t="s">
        <v>1425</v>
      </c>
      <c r="J164" s="112" t="s">
        <v>995</v>
      </c>
    </row>
    <row r="165" spans="2:10" ht="17.25" thickTop="1" thickBot="1" x14ac:dyDescent="0.3">
      <c r="B165" s="67" t="s">
        <v>1331</v>
      </c>
      <c r="C165" s="85">
        <v>0</v>
      </c>
      <c r="D165" s="68">
        <f>D164-C165</f>
        <v>0</v>
      </c>
      <c r="E165" s="69">
        <f>D165/C163</f>
        <v>0</v>
      </c>
      <c r="F165" s="130"/>
      <c r="G165" s="117" t="s">
        <v>1419</v>
      </c>
      <c r="H165" s="120">
        <f>AUXILIAR!B58</f>
        <v>11</v>
      </c>
      <c r="I165" s="124"/>
      <c r="J165" s="116"/>
    </row>
    <row r="166" spans="2:10" ht="16.5" thickTop="1" x14ac:dyDescent="0.25">
      <c r="B166" s="67" t="s">
        <v>1332</v>
      </c>
      <c r="C166" s="85">
        <v>1</v>
      </c>
      <c r="D166" s="68">
        <f>D165-C166</f>
        <v>-1</v>
      </c>
      <c r="E166" s="69">
        <f>D166/C163</f>
        <v>-2.1097046413502108E-3</v>
      </c>
      <c r="F166" s="130"/>
      <c r="G166" s="67" t="s">
        <v>1154</v>
      </c>
      <c r="H166" s="121">
        <f>AUXILIAR!C58</f>
        <v>11</v>
      </c>
      <c r="I166" s="125">
        <f>AUXILIAR!E58</f>
        <v>0</v>
      </c>
      <c r="J166" s="115">
        <f t="shared" ref="J166:J168" si="8">I166/H166</f>
        <v>0</v>
      </c>
    </row>
    <row r="167" spans="2:10" ht="16.5" thickBot="1" x14ac:dyDescent="0.3">
      <c r="B167" s="70" t="s">
        <v>16</v>
      </c>
      <c r="C167" s="71">
        <f>AUXILIAR!B25</f>
        <v>0</v>
      </c>
      <c r="D167" s="72">
        <f>D166-C167</f>
        <v>-1</v>
      </c>
      <c r="E167" s="92">
        <f>D167/C163</f>
        <v>-2.1097046413502108E-3</v>
      </c>
      <c r="F167" s="130"/>
      <c r="G167" s="67" t="s">
        <v>1421</v>
      </c>
      <c r="H167" s="121">
        <f>AUXILIAR!D58</f>
        <v>11</v>
      </c>
      <c r="I167" s="126">
        <f>AUXILIAR!F58</f>
        <v>0</v>
      </c>
      <c r="J167" s="110">
        <f t="shared" si="8"/>
        <v>0</v>
      </c>
    </row>
    <row r="168" spans="2:10" ht="17.25" thickTop="1" thickBot="1" x14ac:dyDescent="0.3">
      <c r="B168" s="95" t="s">
        <v>1145</v>
      </c>
      <c r="C168" s="96">
        <f>Hoja1!AC3</f>
        <v>0</v>
      </c>
      <c r="D168" s="96"/>
      <c r="E168" s="97">
        <v>0.03</v>
      </c>
      <c r="F168" s="130"/>
      <c r="G168" s="67" t="s">
        <v>1427</v>
      </c>
      <c r="H168" s="121">
        <f>paradas!H1</f>
        <v>22</v>
      </c>
      <c r="I168" s="127">
        <f t="shared" ref="I168" si="9">SUM(I166:I167)</f>
        <v>0</v>
      </c>
      <c r="J168" s="113">
        <f t="shared" si="8"/>
        <v>0</v>
      </c>
    </row>
    <row r="169" spans="2:10" ht="17.25" thickTop="1" thickBot="1" x14ac:dyDescent="0.3">
      <c r="B169" s="95" t="s">
        <v>1146</v>
      </c>
      <c r="C169" s="96">
        <f>Hoja1!AC5</f>
        <v>0</v>
      </c>
      <c r="D169" s="96"/>
      <c r="E169" s="98">
        <v>0.15</v>
      </c>
      <c r="F169" s="131"/>
      <c r="G169" s="70" t="s">
        <v>1426</v>
      </c>
      <c r="H169" s="122">
        <f>AUXILIAR!G58</f>
        <v>0</v>
      </c>
      <c r="I169" s="128"/>
      <c r="J169" s="114"/>
    </row>
    <row r="170" spans="2:10" ht="17.25" thickTop="1" thickBot="1" x14ac:dyDescent="0.3">
      <c r="B170" s="63" t="s">
        <v>1330</v>
      </c>
      <c r="C170" s="64">
        <f>AUXILIAR!F26</f>
        <v>474</v>
      </c>
      <c r="D170" s="65"/>
      <c r="E170" s="66"/>
      <c r="F170" s="129">
        <v>45163</v>
      </c>
      <c r="G170" s="109" t="s">
        <v>1396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0"/>
      <c r="G171" s="108"/>
      <c r="H171" s="119" t="s">
        <v>1330</v>
      </c>
      <c r="I171" s="123" t="s">
        <v>1425</v>
      </c>
      <c r="J171" s="112" t="s">
        <v>995</v>
      </c>
    </row>
    <row r="172" spans="2:10" ht="17.25" thickTop="1" thickBot="1" x14ac:dyDescent="0.3">
      <c r="B172" s="67" t="s">
        <v>1331</v>
      </c>
      <c r="C172" s="85">
        <v>0</v>
      </c>
      <c r="D172" s="68">
        <f>D171-C172</f>
        <v>0</v>
      </c>
      <c r="E172" s="69">
        <f>D172/C170</f>
        <v>0</v>
      </c>
      <c r="F172" s="130"/>
      <c r="G172" s="117" t="s">
        <v>1419</v>
      </c>
      <c r="H172" s="120">
        <f>AUXILIAR!B59</f>
        <v>11</v>
      </c>
      <c r="I172" s="124"/>
      <c r="J172" s="116"/>
    </row>
    <row r="173" spans="2:10" ht="16.5" thickTop="1" x14ac:dyDescent="0.25">
      <c r="B173" s="67" t="s">
        <v>1332</v>
      </c>
      <c r="C173" s="85">
        <v>1</v>
      </c>
      <c r="D173" s="68">
        <f>D172-C173</f>
        <v>-1</v>
      </c>
      <c r="E173" s="69">
        <f>D173/C170</f>
        <v>-2.1097046413502108E-3</v>
      </c>
      <c r="F173" s="130"/>
      <c r="G173" s="67" t="s">
        <v>1154</v>
      </c>
      <c r="H173" s="121">
        <f>AUXILIAR!C59</f>
        <v>11</v>
      </c>
      <c r="I173" s="125">
        <v>2</v>
      </c>
      <c r="J173" s="115">
        <f t="shared" ref="J173:J175" si="10">I173/H173</f>
        <v>0.18181818181818182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-1</v>
      </c>
      <c r="E174" s="92">
        <f>D174/C170</f>
        <v>-2.1097046413502108E-3</v>
      </c>
      <c r="F174" s="130"/>
      <c r="G174" s="67" t="s">
        <v>1421</v>
      </c>
      <c r="H174" s="121">
        <f>AUXILIAR!D59</f>
        <v>11</v>
      </c>
      <c r="I174" s="126">
        <v>1</v>
      </c>
      <c r="J174" s="110">
        <f t="shared" si="10"/>
        <v>9.0909090909090912E-2</v>
      </c>
    </row>
    <row r="175" spans="2:10" ht="17.25" thickTop="1" thickBot="1" x14ac:dyDescent="0.3">
      <c r="B175" s="95" t="s">
        <v>1145</v>
      </c>
      <c r="C175" s="96">
        <f>Hoja1!AD3</f>
        <v>0</v>
      </c>
      <c r="D175" s="96"/>
      <c r="E175" s="97">
        <v>0.02</v>
      </c>
      <c r="F175" s="130"/>
      <c r="G175" s="67" t="s">
        <v>1427</v>
      </c>
      <c r="H175" s="121">
        <f>paradas!H1</f>
        <v>22</v>
      </c>
      <c r="I175" s="127">
        <f t="shared" ref="I175" si="11">SUM(I173:I174)</f>
        <v>3</v>
      </c>
      <c r="J175" s="113">
        <f t="shared" si="10"/>
        <v>0.13636363636363635</v>
      </c>
    </row>
    <row r="176" spans="2:10" ht="17.25" thickTop="1" thickBot="1" x14ac:dyDescent="0.3">
      <c r="B176" s="95" t="s">
        <v>1146</v>
      </c>
      <c r="C176" s="96">
        <f>Hoja1!AD5</f>
        <v>0</v>
      </c>
      <c r="D176" s="96"/>
      <c r="E176" s="98">
        <v>0.13</v>
      </c>
      <c r="F176" s="131"/>
      <c r="G176" s="70" t="s">
        <v>1426</v>
      </c>
      <c r="H176" s="122">
        <v>3</v>
      </c>
      <c r="I176" s="128"/>
      <c r="J176" s="114"/>
    </row>
    <row r="177" spans="2:10" ht="17.25" thickTop="1" thickBot="1" x14ac:dyDescent="0.3">
      <c r="B177" s="63" t="s">
        <v>1330</v>
      </c>
      <c r="C177" s="64">
        <f>AUXILIAR!F27</f>
        <v>474</v>
      </c>
      <c r="D177" s="65"/>
      <c r="E177" s="66"/>
      <c r="F177" s="129">
        <v>45164</v>
      </c>
      <c r="G177" s="109" t="s">
        <v>1396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0"/>
      <c r="G178" s="108"/>
      <c r="H178" s="119" t="s">
        <v>1330</v>
      </c>
      <c r="I178" s="123" t="s">
        <v>1425</v>
      </c>
      <c r="J178" s="112" t="s">
        <v>995</v>
      </c>
    </row>
    <row r="179" spans="2:10" ht="17.25" thickTop="1" thickBot="1" x14ac:dyDescent="0.3">
      <c r="B179" s="67" t="s">
        <v>1331</v>
      </c>
      <c r="C179" s="85">
        <v>0</v>
      </c>
      <c r="D179" s="68">
        <f>D178-C179</f>
        <v>0</v>
      </c>
      <c r="E179" s="69">
        <f>D179/C177</f>
        <v>0</v>
      </c>
      <c r="F179" s="130"/>
      <c r="G179" s="117" t="s">
        <v>1419</v>
      </c>
      <c r="H179" s="120">
        <f>AUXILIAR!B60</f>
        <v>11</v>
      </c>
      <c r="I179" s="124"/>
      <c r="J179" s="116"/>
    </row>
    <row r="180" spans="2:10" ht="16.5" thickTop="1" x14ac:dyDescent="0.25">
      <c r="B180" s="67" t="s">
        <v>1332</v>
      </c>
      <c r="C180" s="85">
        <v>1</v>
      </c>
      <c r="D180" s="68">
        <f>D179-C180</f>
        <v>-1</v>
      </c>
      <c r="E180" s="69">
        <f>D180/C177</f>
        <v>-2.1097046413502108E-3</v>
      </c>
      <c r="F180" s="130"/>
      <c r="G180" s="67" t="s">
        <v>1154</v>
      </c>
      <c r="H180" s="121">
        <f>AUXILIAR!C60</f>
        <v>11</v>
      </c>
      <c r="I180" s="125">
        <v>2</v>
      </c>
      <c r="J180" s="115">
        <f t="shared" ref="J180:J182" si="12">I180/H180</f>
        <v>0.18181818181818182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-1</v>
      </c>
      <c r="E181" s="92">
        <f>D181/C177</f>
        <v>-2.1097046413502108E-3</v>
      </c>
      <c r="F181" s="130"/>
      <c r="G181" s="67" t="s">
        <v>1421</v>
      </c>
      <c r="H181" s="121">
        <f>AUXILIAR!D60</f>
        <v>11</v>
      </c>
      <c r="I181" s="126">
        <v>1</v>
      </c>
      <c r="J181" s="110">
        <f t="shared" si="12"/>
        <v>9.0909090909090912E-2</v>
      </c>
    </row>
    <row r="182" spans="2:10" ht="17.25" thickTop="1" thickBot="1" x14ac:dyDescent="0.3">
      <c r="B182" s="95" t="s">
        <v>1145</v>
      </c>
      <c r="C182" s="96">
        <f>Hoja1!AE3</f>
        <v>0</v>
      </c>
      <c r="D182" s="96"/>
      <c r="E182" s="97">
        <v>0.02</v>
      </c>
      <c r="F182" s="130"/>
      <c r="G182" s="67" t="s">
        <v>1427</v>
      </c>
      <c r="H182" s="121">
        <f>paradas!H1</f>
        <v>22</v>
      </c>
      <c r="I182" s="127">
        <f t="shared" ref="I182" si="13">SUM(I180:I181)</f>
        <v>3</v>
      </c>
      <c r="J182" s="113">
        <f t="shared" si="12"/>
        <v>0.13636363636363635</v>
      </c>
    </row>
    <row r="183" spans="2:10" ht="17.25" thickTop="1" thickBot="1" x14ac:dyDescent="0.3">
      <c r="B183" s="95" t="s">
        <v>1146</v>
      </c>
      <c r="C183" s="96">
        <v>24</v>
      </c>
      <c r="D183" s="96"/>
      <c r="E183" s="98">
        <v>0.11</v>
      </c>
      <c r="F183" s="131"/>
      <c r="G183" s="70" t="s">
        <v>1426</v>
      </c>
      <c r="H183" s="122">
        <v>3</v>
      </c>
      <c r="I183" s="128"/>
      <c r="J183" s="114"/>
    </row>
    <row r="184" spans="2:10" ht="17.25" thickTop="1" thickBot="1" x14ac:dyDescent="0.3">
      <c r="B184" s="63" t="s">
        <v>1330</v>
      </c>
      <c r="C184" s="64">
        <f>AUXILIAR!F28</f>
        <v>474</v>
      </c>
      <c r="D184" s="65"/>
      <c r="E184" s="66"/>
      <c r="F184" s="129">
        <v>45165</v>
      </c>
      <c r="G184" s="109" t="s">
        <v>1396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0"/>
      <c r="G185" s="108"/>
      <c r="H185" s="119" t="s">
        <v>1330</v>
      </c>
      <c r="I185" s="123" t="s">
        <v>1425</v>
      </c>
      <c r="J185" s="112" t="s">
        <v>995</v>
      </c>
    </row>
    <row r="186" spans="2:10" ht="17.25" thickTop="1" thickBot="1" x14ac:dyDescent="0.3">
      <c r="B186" s="67" t="s">
        <v>1331</v>
      </c>
      <c r="C186" s="85">
        <v>3</v>
      </c>
      <c r="D186" s="68">
        <f>D185-C186</f>
        <v>-3</v>
      </c>
      <c r="E186" s="69">
        <f>D186/C184</f>
        <v>-6.3291139240506328E-3</v>
      </c>
      <c r="F186" s="130"/>
      <c r="G186" s="117" t="s">
        <v>1419</v>
      </c>
      <c r="H186" s="120">
        <f>AUXILIAR!B61</f>
        <v>11</v>
      </c>
      <c r="I186" s="124"/>
      <c r="J186" s="116"/>
    </row>
    <row r="187" spans="2:10" ht="16.5" thickTop="1" x14ac:dyDescent="0.25">
      <c r="B187" s="67" t="s">
        <v>1332</v>
      </c>
      <c r="C187" s="85">
        <v>1</v>
      </c>
      <c r="D187" s="68">
        <f>D186-C187</f>
        <v>-4</v>
      </c>
      <c r="E187" s="69">
        <f>D187/C184</f>
        <v>-8.4388185654008432E-3</v>
      </c>
      <c r="F187" s="130"/>
      <c r="G187" s="67" t="s">
        <v>1154</v>
      </c>
      <c r="H187" s="121">
        <f>AUXILIAR!C61</f>
        <v>11</v>
      </c>
      <c r="I187" s="125">
        <f>paradas!AF2</f>
        <v>0</v>
      </c>
      <c r="J187" s="115">
        <f t="shared" ref="J187:J189" si="14">I187/H187</f>
        <v>0</v>
      </c>
    </row>
    <row r="188" spans="2:10" ht="16.5" thickBot="1" x14ac:dyDescent="0.3">
      <c r="B188" s="70" t="s">
        <v>16</v>
      </c>
      <c r="C188" s="71">
        <v>5</v>
      </c>
      <c r="D188" s="72">
        <f>D187-C188</f>
        <v>-9</v>
      </c>
      <c r="E188" s="92">
        <f>D188/C184</f>
        <v>-1.8987341772151899E-2</v>
      </c>
      <c r="F188" s="130"/>
      <c r="G188" s="67" t="s">
        <v>1421</v>
      </c>
      <c r="H188" s="121">
        <f>AUXILIAR!D61</f>
        <v>11</v>
      </c>
      <c r="I188" s="126">
        <f>paradas!AF3</f>
        <v>0</v>
      </c>
      <c r="J188" s="110">
        <f t="shared" si="14"/>
        <v>0</v>
      </c>
    </row>
    <row r="189" spans="2:10" ht="17.25" thickTop="1" thickBot="1" x14ac:dyDescent="0.3">
      <c r="B189" s="95" t="s">
        <v>1145</v>
      </c>
      <c r="C189" s="96">
        <f>Hoja1!AF3</f>
        <v>0</v>
      </c>
      <c r="D189" s="96"/>
      <c r="E189" s="97">
        <v>0.04</v>
      </c>
      <c r="F189" s="130"/>
      <c r="G189" s="67" t="s">
        <v>1427</v>
      </c>
      <c r="H189" s="121">
        <f>paradas!H1</f>
        <v>22</v>
      </c>
      <c r="I189" s="127">
        <f t="shared" ref="I189" si="15">SUM(I187:I188)</f>
        <v>0</v>
      </c>
      <c r="J189" s="113">
        <f t="shared" si="14"/>
        <v>0</v>
      </c>
    </row>
    <row r="190" spans="2:10" ht="17.25" thickTop="1" thickBot="1" x14ac:dyDescent="0.3">
      <c r="B190" s="95" t="s">
        <v>1146</v>
      </c>
      <c r="C190" s="96">
        <f>Hoja1!AF5</f>
        <v>0</v>
      </c>
      <c r="D190" s="96"/>
      <c r="E190" s="98">
        <v>0.1</v>
      </c>
      <c r="F190" s="131"/>
      <c r="G190" s="70" t="s">
        <v>1426</v>
      </c>
      <c r="H190" s="122">
        <v>3</v>
      </c>
      <c r="I190" s="128"/>
      <c r="J190" s="114"/>
    </row>
    <row r="191" spans="2:10" ht="17.25" thickTop="1" thickBot="1" x14ac:dyDescent="0.3">
      <c r="B191" s="63" t="s">
        <v>1330</v>
      </c>
      <c r="C191" s="64">
        <f>AUXILIAR!F29</f>
        <v>474</v>
      </c>
      <c r="D191" s="65"/>
      <c r="E191" s="66"/>
      <c r="F191" s="129">
        <v>45166</v>
      </c>
      <c r="G191" s="109" t="s">
        <v>1396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1330</v>
      </c>
      <c r="I192" s="123" t="s">
        <v>1425</v>
      </c>
      <c r="J192" s="112" t="s">
        <v>995</v>
      </c>
    </row>
    <row r="193" spans="2:10" ht="17.25" thickTop="1" thickBot="1" x14ac:dyDescent="0.3">
      <c r="B193" s="67" t="s">
        <v>1331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1419</v>
      </c>
      <c r="H193" s="120">
        <f>AUXILIAR!B62</f>
        <v>11</v>
      </c>
      <c r="I193" s="124"/>
      <c r="J193" s="116"/>
    </row>
    <row r="194" spans="2:10" ht="16.5" thickTop="1" x14ac:dyDescent="0.25">
      <c r="B194" s="67" t="s">
        <v>1332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1154</v>
      </c>
      <c r="H194" s="121">
        <f>AUXILIAR!C62</f>
        <v>11</v>
      </c>
      <c r="I194" s="125">
        <f>AUXILIAR!E62</f>
        <v>0</v>
      </c>
      <c r="J194" s="115">
        <f t="shared" ref="J194:J196" si="16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1421</v>
      </c>
      <c r="H195" s="121">
        <f>AUXILIAR!D62</f>
        <v>11</v>
      </c>
      <c r="I195" s="126">
        <f>AUXILIAR!F62</f>
        <v>0</v>
      </c>
      <c r="J195" s="110">
        <f t="shared" si="16"/>
        <v>0</v>
      </c>
    </row>
    <row r="196" spans="2:10" ht="17.25" thickTop="1" thickBot="1" x14ac:dyDescent="0.3">
      <c r="B196" s="95" t="s">
        <v>1145</v>
      </c>
      <c r="C196" s="96">
        <f>Hoja1!AG3</f>
        <v>0</v>
      </c>
      <c r="D196" s="96"/>
      <c r="E196" s="97">
        <v>0.05</v>
      </c>
      <c r="F196" s="130"/>
      <c r="G196" s="67" t="s">
        <v>1427</v>
      </c>
      <c r="H196" s="121">
        <f>paradas!H1</f>
        <v>22</v>
      </c>
      <c r="I196" s="127">
        <f t="shared" ref="I196" si="17">SUM(I194:I195)</f>
        <v>0</v>
      </c>
      <c r="J196" s="113">
        <f t="shared" si="16"/>
        <v>0</v>
      </c>
    </row>
    <row r="197" spans="2:10" ht="17.25" thickTop="1" thickBot="1" x14ac:dyDescent="0.3">
      <c r="B197" s="95" t="s">
        <v>1146</v>
      </c>
      <c r="C197" s="96">
        <f>Hoja1!AG5</f>
        <v>0</v>
      </c>
      <c r="D197" s="96"/>
      <c r="E197" s="98">
        <v>0.14000000000000001</v>
      </c>
      <c r="F197" s="131"/>
      <c r="G197" s="70" t="s">
        <v>1426</v>
      </c>
      <c r="H197" s="122">
        <f>AUXILIAR!G62</f>
        <v>0</v>
      </c>
      <c r="I197" s="128"/>
      <c r="J197" s="114"/>
    </row>
    <row r="198" spans="2:10" ht="17.25" thickTop="1" thickBot="1" x14ac:dyDescent="0.3">
      <c r="B198" s="63" t="s">
        <v>1330</v>
      </c>
      <c r="C198" s="64">
        <f>AUXILIAR!F30</f>
        <v>474</v>
      </c>
      <c r="D198" s="65"/>
      <c r="E198" s="66"/>
      <c r="F198" s="129">
        <v>45167</v>
      </c>
      <c r="G198" s="109" t="s">
        <v>1396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1330</v>
      </c>
      <c r="I199" s="123" t="s">
        <v>1425</v>
      </c>
      <c r="J199" s="112" t="s">
        <v>995</v>
      </c>
    </row>
    <row r="200" spans="2:10" ht="17.25" thickTop="1" thickBot="1" x14ac:dyDescent="0.3">
      <c r="B200" s="67" t="s">
        <v>1331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1419</v>
      </c>
      <c r="H200" s="120">
        <f>AUXILIAR!B63</f>
        <v>11</v>
      </c>
      <c r="I200" s="124"/>
      <c r="J200" s="116"/>
    </row>
    <row r="201" spans="2:10" ht="16.5" thickTop="1" x14ac:dyDescent="0.25">
      <c r="B201" s="67" t="s">
        <v>1332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1154</v>
      </c>
      <c r="H201" s="121">
        <f>AUXILIAR!C63</f>
        <v>11</v>
      </c>
      <c r="I201" s="125">
        <f>AUXILIAR!E63</f>
        <v>0</v>
      </c>
      <c r="J201" s="115">
        <f t="shared" ref="J201:J203" si="18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1421</v>
      </c>
      <c r="H202" s="121">
        <f>AUXILIAR!D63</f>
        <v>11</v>
      </c>
      <c r="I202" s="126">
        <f>AUXILIAR!F63</f>
        <v>0</v>
      </c>
      <c r="J202" s="110">
        <f t="shared" si="18"/>
        <v>0</v>
      </c>
    </row>
    <row r="203" spans="2:10" ht="17.25" thickTop="1" thickBot="1" x14ac:dyDescent="0.3">
      <c r="B203" s="95" t="s">
        <v>1145</v>
      </c>
      <c r="C203" s="96">
        <f>Hoja1!AH3</f>
        <v>0</v>
      </c>
      <c r="D203" s="96"/>
      <c r="E203" s="97">
        <v>0.05</v>
      </c>
      <c r="F203" s="130"/>
      <c r="G203" s="67" t="s">
        <v>1427</v>
      </c>
      <c r="H203" s="121">
        <f>paradas!H1</f>
        <v>22</v>
      </c>
      <c r="I203" s="127">
        <f t="shared" ref="I203" si="19">SUM(I201:I202)</f>
        <v>0</v>
      </c>
      <c r="J203" s="113">
        <f t="shared" si="18"/>
        <v>0</v>
      </c>
    </row>
    <row r="204" spans="2:10" ht="17.25" thickTop="1" thickBot="1" x14ac:dyDescent="0.3">
      <c r="B204" s="95" t="s">
        <v>1146</v>
      </c>
      <c r="C204" s="96">
        <f>Hoja1!AH5</f>
        <v>0</v>
      </c>
      <c r="D204" s="96"/>
      <c r="E204" s="98">
        <v>0.14000000000000001</v>
      </c>
      <c r="F204" s="131"/>
      <c r="G204" s="70" t="s">
        <v>1426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1330</v>
      </c>
      <c r="C205" s="64">
        <f>AUXILIAR!F31</f>
        <v>474</v>
      </c>
      <c r="D205" s="65"/>
      <c r="E205" s="66"/>
      <c r="F205" s="129">
        <v>45168</v>
      </c>
      <c r="G205" s="109" t="s">
        <v>1396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1330</v>
      </c>
      <c r="I206" s="123" t="s">
        <v>1425</v>
      </c>
      <c r="J206" s="112" t="s">
        <v>995</v>
      </c>
    </row>
    <row r="207" spans="2:10" ht="17.25" thickTop="1" thickBot="1" x14ac:dyDescent="0.3">
      <c r="B207" s="67" t="s">
        <v>1331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1419</v>
      </c>
      <c r="H207" s="120">
        <f>AUXILIAR!B64</f>
        <v>11</v>
      </c>
      <c r="I207" s="124"/>
      <c r="J207" s="116"/>
    </row>
    <row r="208" spans="2:10" ht="16.5" thickTop="1" x14ac:dyDescent="0.25">
      <c r="B208" s="67" t="s">
        <v>1332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1154</v>
      </c>
      <c r="H208" s="121">
        <f>AUXILIAR!C64</f>
        <v>11</v>
      </c>
      <c r="I208" s="125">
        <f>AUXILIAR!E64</f>
        <v>0</v>
      </c>
      <c r="J208" s="115">
        <f t="shared" ref="J208:J210" si="20">I208/H208</f>
        <v>0</v>
      </c>
    </row>
    <row r="209" spans="2:10" ht="16.5" thickBot="1" x14ac:dyDescent="0.3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1421</v>
      </c>
      <c r="H209" s="121">
        <f>AUXILIAR!D64</f>
        <v>11</v>
      </c>
      <c r="I209" s="126">
        <f>AUXILIAR!F64</f>
        <v>0</v>
      </c>
      <c r="J209" s="110">
        <f t="shared" si="20"/>
        <v>0</v>
      </c>
    </row>
    <row r="210" spans="2:10" ht="17.25" thickTop="1" thickBot="1" x14ac:dyDescent="0.3">
      <c r="B210" s="95" t="s">
        <v>1145</v>
      </c>
      <c r="C210" s="96">
        <f>Hoja1!AI3</f>
        <v>0</v>
      </c>
      <c r="D210" s="96"/>
      <c r="E210" s="97">
        <v>0.05</v>
      </c>
      <c r="F210" s="130"/>
      <c r="G210" s="67" t="s">
        <v>1427</v>
      </c>
      <c r="H210" s="121">
        <f>paradas!H1</f>
        <v>22</v>
      </c>
      <c r="I210" s="127">
        <f t="shared" ref="I210" si="21">SUM(I208:I209)</f>
        <v>0</v>
      </c>
      <c r="J210" s="113">
        <f t="shared" si="20"/>
        <v>0</v>
      </c>
    </row>
    <row r="211" spans="2:10" ht="17.25" thickTop="1" thickBot="1" x14ac:dyDescent="0.3">
      <c r="B211" s="95" t="s">
        <v>1146</v>
      </c>
      <c r="C211" s="96">
        <f>Hoja1!AI5</f>
        <v>0</v>
      </c>
      <c r="D211" s="96"/>
      <c r="E211" s="98">
        <v>0.14000000000000001</v>
      </c>
      <c r="F211" s="131"/>
      <c r="G211" s="70" t="s">
        <v>1426</v>
      </c>
      <c r="H211" s="122">
        <f>AUXILIAR!G64</f>
        <v>0</v>
      </c>
      <c r="I211" s="128"/>
      <c r="J211" s="114"/>
    </row>
    <row r="212" spans="2:10" ht="15.75" customHeight="1" thickTop="1" thickBot="1" x14ac:dyDescent="0.3">
      <c r="B212" s="63" t="s">
        <v>1330</v>
      </c>
      <c r="C212" s="64">
        <v>474</v>
      </c>
      <c r="D212" s="65"/>
      <c r="E212" s="66"/>
      <c r="F212" s="129">
        <v>45169</v>
      </c>
      <c r="G212" s="109" t="s">
        <v>1396</v>
      </c>
      <c r="H212" s="118"/>
      <c r="I212" s="118"/>
      <c r="J212" s="111"/>
    </row>
    <row r="213" spans="2:10" ht="16.5" thickTop="1" thickBot="1" x14ac:dyDescent="0.3">
      <c r="B213" s="67" t="s">
        <v>6</v>
      </c>
      <c r="C213" s="84">
        <v>27</v>
      </c>
      <c r="D213" s="68">
        <f>C213</f>
        <v>27</v>
      </c>
      <c r="E213" s="69">
        <f>D213/C212</f>
        <v>5.6962025316455694E-2</v>
      </c>
      <c r="F213" s="130"/>
      <c r="G213" s="108"/>
      <c r="H213" s="119" t="s">
        <v>1330</v>
      </c>
      <c r="I213" s="123" t="s">
        <v>1425</v>
      </c>
      <c r="J213" s="112" t="s">
        <v>995</v>
      </c>
    </row>
    <row r="214" spans="2:10" ht="17.25" thickTop="1" thickBot="1" x14ac:dyDescent="0.3">
      <c r="B214" s="67" t="s">
        <v>1331</v>
      </c>
      <c r="C214" s="85">
        <v>1</v>
      </c>
      <c r="D214" s="68">
        <f>D213-C214</f>
        <v>26</v>
      </c>
      <c r="E214" s="69">
        <f>D214/C212</f>
        <v>5.4852320675105488E-2</v>
      </c>
      <c r="F214" s="130"/>
      <c r="G214" s="117" t="s">
        <v>1419</v>
      </c>
      <c r="H214" s="120">
        <v>11</v>
      </c>
      <c r="I214" s="124"/>
      <c r="J214" s="116"/>
    </row>
    <row r="215" spans="2:10" ht="16.5" thickTop="1" x14ac:dyDescent="0.25">
      <c r="B215" s="67" t="s">
        <v>1332</v>
      </c>
      <c r="C215" s="85">
        <v>0</v>
      </c>
      <c r="D215" s="68">
        <f>D214-C215</f>
        <v>26</v>
      </c>
      <c r="E215" s="69">
        <f>D215/C212</f>
        <v>5.4852320675105488E-2</v>
      </c>
      <c r="F215" s="130"/>
      <c r="G215" s="67" t="s">
        <v>1154</v>
      </c>
      <c r="H215" s="121">
        <v>11</v>
      </c>
      <c r="I215" s="125">
        <v>2</v>
      </c>
      <c r="J215" s="115">
        <f t="shared" ref="J215:J217" si="22">I215/H215</f>
        <v>0.18181818181818182</v>
      </c>
    </row>
    <row r="216" spans="2:10" ht="16.5" thickBot="1" x14ac:dyDescent="0.3">
      <c r="B216" s="70" t="s">
        <v>16</v>
      </c>
      <c r="C216" s="71">
        <v>3</v>
      </c>
      <c r="D216" s="72">
        <f>D215-C216</f>
        <v>23</v>
      </c>
      <c r="E216" s="92">
        <f>D216/C212</f>
        <v>4.852320675105485E-2</v>
      </c>
      <c r="F216" s="130"/>
      <c r="G216" s="67" t="s">
        <v>1421</v>
      </c>
      <c r="H216" s="121">
        <v>11</v>
      </c>
      <c r="I216" s="126">
        <v>1</v>
      </c>
      <c r="J216" s="110">
        <f t="shared" si="22"/>
        <v>9.0909090909090912E-2</v>
      </c>
    </row>
    <row r="217" spans="2:10" ht="17.25" thickTop="1" thickBot="1" x14ac:dyDescent="0.3">
      <c r="B217" s="95" t="s">
        <v>1145</v>
      </c>
      <c r="C217" s="96">
        <v>7</v>
      </c>
      <c r="D217" s="96"/>
      <c r="E217" s="97">
        <v>0.03</v>
      </c>
      <c r="F217" s="130"/>
      <c r="G217" s="67" t="s">
        <v>1427</v>
      </c>
      <c r="H217" s="121">
        <v>22</v>
      </c>
      <c r="I217" s="127">
        <f t="shared" ref="I217" si="23">SUM(I215:I216)</f>
        <v>3</v>
      </c>
      <c r="J217" s="113">
        <f t="shared" si="22"/>
        <v>0.13636363636363635</v>
      </c>
    </row>
    <row r="218" spans="2:10" ht="17.25" thickTop="1" thickBot="1" x14ac:dyDescent="0.3">
      <c r="B218" s="95" t="s">
        <v>1146</v>
      </c>
      <c r="C218" s="96">
        <v>20</v>
      </c>
      <c r="D218" s="96"/>
      <c r="E218" s="98">
        <v>0.09</v>
      </c>
      <c r="F218" s="131"/>
      <c r="G218" s="70" t="s">
        <v>1426</v>
      </c>
      <c r="H218" s="122">
        <v>3</v>
      </c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212:F218"/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E15" sqref="E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1154</v>
      </c>
    </row>
    <row r="2" spans="1:36" ht="16.5" thickTop="1" thickBot="1" x14ac:dyDescent="0.3">
      <c r="A2" s="58" t="s">
        <v>1145</v>
      </c>
      <c r="B2" s="47">
        <f>COUNTIFS('RESUMEN TOTAL'!C5:C517,"=BONOMO")</f>
        <v>241</v>
      </c>
      <c r="F2" s="41">
        <v>45139</v>
      </c>
      <c r="G2" s="41">
        <v>45140</v>
      </c>
      <c r="H2" s="41">
        <v>45141</v>
      </c>
      <c r="I2" s="41">
        <v>45142</v>
      </c>
      <c r="J2" s="41">
        <v>45143</v>
      </c>
      <c r="K2" s="41">
        <v>45144</v>
      </c>
      <c r="L2" s="41">
        <v>45145</v>
      </c>
      <c r="M2" s="41">
        <v>45146</v>
      </c>
      <c r="N2" s="41">
        <v>45147</v>
      </c>
      <c r="O2" s="41">
        <v>45148</v>
      </c>
      <c r="P2" s="41">
        <v>45149</v>
      </c>
      <c r="Q2" s="41">
        <v>45150</v>
      </c>
      <c r="R2" s="41">
        <v>45151</v>
      </c>
      <c r="S2" s="41">
        <v>45152</v>
      </c>
      <c r="T2" s="41">
        <v>45153</v>
      </c>
      <c r="U2" s="41">
        <v>45154</v>
      </c>
      <c r="V2" s="41">
        <v>45155</v>
      </c>
      <c r="W2" s="41">
        <v>45156</v>
      </c>
      <c r="X2" s="41">
        <v>45157</v>
      </c>
      <c r="Y2" s="41">
        <v>45158</v>
      </c>
      <c r="Z2" s="41">
        <v>45159</v>
      </c>
      <c r="AA2" s="41">
        <v>45160</v>
      </c>
      <c r="AB2" s="41">
        <v>45161</v>
      </c>
      <c r="AC2" s="41">
        <v>45162</v>
      </c>
      <c r="AD2" s="41">
        <v>45163</v>
      </c>
      <c r="AE2" s="41">
        <v>45164</v>
      </c>
      <c r="AF2" s="41">
        <v>45165</v>
      </c>
      <c r="AG2" s="41">
        <v>45166</v>
      </c>
      <c r="AH2" s="41">
        <v>45167</v>
      </c>
      <c r="AI2" s="41">
        <v>45168</v>
      </c>
      <c r="AJ2" s="41">
        <v>45169</v>
      </c>
    </row>
    <row r="3" spans="1:36" ht="16.5" thickTop="1" thickBot="1" x14ac:dyDescent="0.3">
      <c r="A3" s="48"/>
      <c r="B3" s="49"/>
      <c r="D3" s="44" t="s">
        <v>1145</v>
      </c>
      <c r="E3" s="51" t="s">
        <v>1155</v>
      </c>
      <c r="F3" s="52">
        <v>8</v>
      </c>
      <c r="G3" s="53">
        <f>COUNTIFS('RESUMEN TOTAL'!C5:C518, "=BONOMO",'RESUMEN TOTAL'!M5:M518,"=APAGADO")</f>
        <v>0</v>
      </c>
      <c r="H3" s="53">
        <f>COUNTIFS('RESUMEN TOTAL'!C5:C518, "=BONOMO",'RESUMEN TOTAL'!N5:N518,"=APAGADO")</f>
        <v>0</v>
      </c>
      <c r="I3" s="53">
        <f>COUNTIFS('RESUMEN TOTAL'!C5:C518, "=BONOMO",'RESUMEN TOTAL'!O5:O518,"=APAGADO")</f>
        <v>0</v>
      </c>
      <c r="J3" s="53">
        <f>COUNTIFS('RESUMEN TOTAL'!C5:C518, "=BONOMO",'RESUMEN TOTAL'!P5:P518,"=APAGADO")</f>
        <v>0</v>
      </c>
      <c r="K3" s="53">
        <f>COUNTIFS('RESUMEN TOTAL'!C5:C518, "=BONOMO",'RESUMEN TOTAL'!Q5:Q518,"=APAGADO")</f>
        <v>0</v>
      </c>
      <c r="L3" s="53">
        <f>COUNTIFS('RESUMEN TOTAL'!C5:C518, "=BONOMO",'RESUMEN TOTAL'!R5:R518,"=APAGADO")</f>
        <v>0</v>
      </c>
      <c r="M3" s="53">
        <f>COUNTIFS('RESUMEN TOTAL'!C5:C518, "=BONOMO",'RESUMEN TOTAL'!S5:S518,"=APAGADO")</f>
        <v>0</v>
      </c>
      <c r="N3" s="53">
        <f>COUNTIFS('RESUMEN TOTAL'!C5:C518, "=BONOMO",'RESUMEN TOTAL'!T5:T518,"=APAGADO")</f>
        <v>0</v>
      </c>
      <c r="O3" s="53">
        <f>COUNTIFS('RESUMEN TOTAL'!C5:C518, "=BONOMO",'RESUMEN TOTAL'!U5:U518,"=APAGADO")</f>
        <v>0</v>
      </c>
      <c r="P3" s="54">
        <f>COUNTIFS('RESUMEN TOTAL'!C5:C518, "=BONOMO",'RESUMEN TOTAL'!V5:V518,"=APAGADO")</f>
        <v>0</v>
      </c>
      <c r="Q3" s="54">
        <f>COUNTIFS('RESUMEN TOTAL'!C5:C518, "=BONOMO",'RESUMEN TOTAL'!W5:W518,"=APAGADO")</f>
        <v>0</v>
      </c>
      <c r="R3" s="54">
        <v>16</v>
      </c>
      <c r="S3" s="54">
        <f>COUNTIFS('RESUMEN TOTAL'!C5:C518, "=BONOMO",'RESUMEN TOTAL'!Y5:Y518,"=APAGADO")</f>
        <v>0</v>
      </c>
      <c r="T3" s="54">
        <f>COUNTIFS('RESUMEN TOTAL'!C5:C518, "=BONOMO",'RESUMEN TOTAL'!Z5:Z518,"=APAGADO")</f>
        <v>0</v>
      </c>
      <c r="U3" s="54">
        <f>COUNTIFS('RESUMEN TOTAL'!C5:C518, "=BONOMO",'RESUMEN TOTAL'!AA5:AA518,"=APAGADO")</f>
        <v>0</v>
      </c>
      <c r="V3" s="54">
        <f>COUNTIFS('RESUMEN TOTAL'!C5:C518, "=BONOMO",'RESUMEN TOTAL'!AB5:AB518,"=APAGADO")</f>
        <v>0</v>
      </c>
      <c r="W3" s="54">
        <f>COUNTIFS('RESUMEN TOTAL'!C5:C518, "=BONOMO",'RESUMEN TOTAL'!AC5:AC518,"=APAGADO")</f>
        <v>0</v>
      </c>
      <c r="X3" s="54">
        <f>COUNTIFS('RESUMEN TOTAL'!C5:C518, "=BONOMO",'RESUMEN TOTAL'!AD5:AD518,"=APAGADO")</f>
        <v>0</v>
      </c>
      <c r="Y3" s="54">
        <f>COUNTIFS('RESUMEN TOTAL'!C5:C518, "=BONOMO",'RESUMEN TOTAL'!AE5:AE518,"=APAGADO")</f>
        <v>0</v>
      </c>
      <c r="Z3" s="54">
        <v>10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v>7</v>
      </c>
    </row>
    <row r="4" spans="1:36" ht="16.5" thickTop="1" thickBot="1" x14ac:dyDescent="0.3">
      <c r="A4" s="57" t="s">
        <v>1146</v>
      </c>
      <c r="B4" s="47">
        <f>COUNTIFS('RESUMEN TOTAL'!C5:C517,"=COSEIDI")</f>
        <v>211</v>
      </c>
      <c r="D4" s="45"/>
      <c r="E4" s="43" t="s">
        <v>1157</v>
      </c>
      <c r="F4" s="59">
        <v>0.03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6.6390041493775934E-2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4.1493775933609957E-2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2.9045643153526972E-2</v>
      </c>
    </row>
    <row r="5" spans="1:36" ht="16.5" thickTop="1" thickBot="1" x14ac:dyDescent="0.3">
      <c r="A5" s="48"/>
      <c r="B5" s="49"/>
      <c r="D5" s="44" t="s">
        <v>1146</v>
      </c>
      <c r="E5" s="55" t="s">
        <v>1156</v>
      </c>
      <c r="F5" s="56">
        <f>COUNTIFS('RESUMEN TOTAL'!C5:C514, "=COSEIDI",'RESUMEN TOTAL'!L5:L514,"=APAGADO")</f>
        <v>23</v>
      </c>
      <c r="G5" s="56">
        <f>COUNTIFS('RESUMEN TOTAL'!C3:C514, "=COSEIDI",'RESUMEN TOTAL'!M3:M514,"=APAGADO")</f>
        <v>0</v>
      </c>
      <c r="H5" s="56">
        <f>COUNTIFS('RESUMEN TOTAL'!C5:C502, "=COSEIDI",'RESUMEN TOTAL'!N5:N502,"=APAGADO")</f>
        <v>0</v>
      </c>
      <c r="I5" s="56">
        <f>COUNTIFS('RESUMEN TOTAL'!C5:C502, "=COSEIDI",'RESUMEN TOTAL'!O5:O502,"=APAGADO")</f>
        <v>0</v>
      </c>
      <c r="J5" s="56">
        <f>COUNTIFS('RESUMEN TOTAL'!C5:C502, "=COSEIDI",'RESUMEN TOTAL'!P5:P502,"=APAGADO")</f>
        <v>0</v>
      </c>
      <c r="K5" s="56">
        <f>COUNTIFS('RESUMEN TOTAL'!C5:C502, "=COSEIDI",'RESUMEN TOTAL'!Q5:Q502,"=APAGADO")</f>
        <v>0</v>
      </c>
      <c r="L5" s="56">
        <f>COUNTIFS('RESUMEN TOTAL'!C5:C502, "=COSEIDI",'RESUMEN TOTAL'!R5:R502,"=APAGADO")</f>
        <v>0</v>
      </c>
      <c r="M5" s="56">
        <f>COUNTIFS('RESUMEN TOTAL'!C5:C502, "=COSEIDI",'RESUMEN TOTAL'!S5:S502,"=APAGADO")</f>
        <v>0</v>
      </c>
      <c r="N5" s="56">
        <f>COUNTIFS('RESUMEN TOTAL'!C5:C502, "=COSEIDI",'RESUMEN TOTAL'!T5:T502,"=APAGADO")</f>
        <v>0</v>
      </c>
      <c r="O5" s="56">
        <f>COUNTIFS('RESUMEN TOTAL'!C5:C502, "=COSEIDI",'RESUMEN TOTAL'!U5:U502,"=APAGADO")</f>
        <v>0</v>
      </c>
      <c r="P5" s="56">
        <f>COUNTIFS('RESUMEN TOTAL'!C5:C502, "=COSEIDI",'RESUMEN TOTAL'!V5:V502,"=APAGADO")</f>
        <v>0</v>
      </c>
      <c r="Q5" s="56">
        <f>COUNTIFS('RESUMEN TOTAL'!C5:C502, "=COSEIDI",'RESUMEN TOTAL'!W5:W502,"=APAGADO")</f>
        <v>0</v>
      </c>
      <c r="R5" s="56">
        <f>COUNTIFS('RESUMEN TOTAL'!C5:C502, "=COSEIDI",'RESUMEN TOTAL'!X5:X502,"=APAGADO")</f>
        <v>0</v>
      </c>
      <c r="S5" s="56">
        <f>COUNTIFS('RESUMEN TOTAL'!C5:C502, "=COSEIDI",'RESUMEN TOTAL'!Y5:Y502,"=APAGADO")</f>
        <v>0</v>
      </c>
      <c r="T5" s="56">
        <f>COUNTIFS('RESUMEN TOTAL'!C5:C502, "=COSEIDI",'RESUMEN TOTAL'!Z5:Z502,"=APAGADO")</f>
        <v>0</v>
      </c>
      <c r="U5" s="56">
        <f>COUNTIFS('RESUMEN TOTAL'!C5:C502, "=COSEIDI",'RESUMEN TOTAL'!AA5:AA502,"=APAGADO")</f>
        <v>0</v>
      </c>
      <c r="V5" s="56">
        <f>COUNTIFS('RESUMEN TOTAL'!C5:C502, "=COSEIDI",'RESUMEN TOTAL'!AB5:AB502,"=APAGADO")</f>
        <v>0</v>
      </c>
      <c r="W5" s="56">
        <f>COUNTIFS('RESUMEN TOTAL'!C5:C502, "=COSEIDI",'RESUMEN TOTAL'!AC5:AC502,"=APAGADO")</f>
        <v>0</v>
      </c>
      <c r="X5" s="56">
        <f>COUNTIFS('RESUMEN TOTAL'!C5:C502, "=COSEIDI",'RESUMEN TOTAL'!AD5:AD502,"=APAGADO")</f>
        <v>0</v>
      </c>
      <c r="Y5" s="56">
        <f>COUNTIFS('RESUMEN TOTAL'!C5:C502, "=COSEIDI",'RESUMEN TOTAL'!AE5:AE502,"=APAGADO")</f>
        <v>0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v>20</v>
      </c>
    </row>
    <row r="6" spans="1:36" ht="16.5" thickTop="1" thickBot="1" x14ac:dyDescent="0.3">
      <c r="D6" s="45"/>
      <c r="E6" s="43" t="s">
        <v>1158</v>
      </c>
      <c r="F6" s="60">
        <f t="shared" ref="F6:AG6" si="6">F5/COSEIDIcam</f>
        <v>0.10900473933649289</v>
      </c>
      <c r="G6" s="60">
        <f t="shared" si="6"/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0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>
        <f t="shared" ref="AJ6" si="10">AJ5/COSEIDIcam</f>
        <v>9.4786729857819899E-2</v>
      </c>
    </row>
    <row r="7" spans="1:36" ht="15.75" thickTop="1" x14ac:dyDescent="0.25"/>
  </sheetData>
  <conditionalFormatting sqref="F4:AJ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J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I645" sqref="AI645"/>
    </sheetView>
  </sheetViews>
  <sheetFormatPr baseColWidth="10" defaultRowHeight="15" x14ac:dyDescent="0.25"/>
  <cols>
    <col min="3" max="3" width="28.28515625" customWidth="1"/>
    <col min="19" max="19" width="13.140625" bestFit="1" customWidth="1"/>
  </cols>
  <sheetData>
    <row r="1" spans="1:36" ht="18.75" x14ac:dyDescent="0.3">
      <c r="C1" s="30" t="s">
        <v>1413</v>
      </c>
      <c r="D1" s="31">
        <f>COUNTIFS(E5:E601,"=GPON")/2</f>
        <v>11</v>
      </c>
      <c r="E1" s="101" t="s">
        <v>1414</v>
      </c>
      <c r="F1" s="101"/>
      <c r="G1" s="101"/>
      <c r="H1" s="102">
        <f>COUNTIFS(E5:E601,"=GPON")</f>
        <v>22</v>
      </c>
      <c r="I1" s="103" t="s">
        <v>1415</v>
      </c>
      <c r="J1" s="103"/>
      <c r="K1" s="104">
        <f>COUNTIFS(D5:D601,"=GFIJA")</f>
        <v>11</v>
      </c>
      <c r="L1" s="105" t="s">
        <v>1416</v>
      </c>
      <c r="M1" s="105"/>
      <c r="N1" s="105"/>
      <c r="O1" s="106">
        <f>COUNTIFS(D5:D601,"=INTERCOMUNICADOR")</f>
        <v>11</v>
      </c>
    </row>
    <row r="2" spans="1:36" ht="21" x14ac:dyDescent="0.35">
      <c r="E2" s="18" t="s">
        <v>1418</v>
      </c>
      <c r="F2" s="18">
        <f t="shared" ref="F2:Q2" si="0">COUNTIFS(F5:F601, "=APAGADO",E5:E601,"=GPON")</f>
        <v>3</v>
      </c>
      <c r="G2" s="18">
        <f t="shared" si="0"/>
        <v>0</v>
      </c>
      <c r="H2" s="18">
        <f t="shared" si="0"/>
        <v>0</v>
      </c>
      <c r="I2" s="18">
        <f t="shared" si="0"/>
        <v>0</v>
      </c>
      <c r="J2" s="18">
        <f t="shared" si="0"/>
        <v>0</v>
      </c>
      <c r="K2" s="18">
        <f t="shared" si="0"/>
        <v>0</v>
      </c>
      <c r="L2" s="18">
        <f t="shared" si="0"/>
        <v>0</v>
      </c>
      <c r="M2" s="18">
        <f t="shared" si="0"/>
        <v>0</v>
      </c>
      <c r="N2" s="18">
        <f t="shared" si="0"/>
        <v>0</v>
      </c>
      <c r="O2" s="18">
        <f t="shared" si="0"/>
        <v>0</v>
      </c>
      <c r="P2" s="18">
        <f t="shared" si="0"/>
        <v>0</v>
      </c>
      <c r="Q2" s="18">
        <f t="shared" si="0"/>
        <v>0</v>
      </c>
      <c r="R2" s="18">
        <f>COUNTIFS(R5:R601, "=APAGADO",E5:E601,"=GPON")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1394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1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45139</v>
      </c>
      <c r="G4" s="13">
        <f>'RESUMEN TOTAL'!M4</f>
        <v>45140</v>
      </c>
      <c r="H4" s="13">
        <f>'RESUMEN TOTAL'!N4</f>
        <v>45141</v>
      </c>
      <c r="I4" s="13">
        <f>'RESUMEN TOTAL'!O4</f>
        <v>45142</v>
      </c>
      <c r="J4" s="13">
        <f>'RESUMEN TOTAL'!P4</f>
        <v>45143</v>
      </c>
      <c r="K4" s="13">
        <f>'RESUMEN TOTAL'!Q4</f>
        <v>45144</v>
      </c>
      <c r="L4" s="13">
        <f>'RESUMEN TOTAL'!R4</f>
        <v>45145</v>
      </c>
      <c r="M4" s="13">
        <f>'RESUMEN TOTAL'!S4</f>
        <v>45146</v>
      </c>
      <c r="N4" s="13">
        <f>'RESUMEN TOTAL'!T4</f>
        <v>45147</v>
      </c>
      <c r="O4" s="13">
        <f>'RESUMEN TOTAL'!U4</f>
        <v>45148</v>
      </c>
      <c r="P4" s="13">
        <f>'RESUMEN TOTAL'!V4</f>
        <v>45149</v>
      </c>
      <c r="Q4" s="13">
        <f>'RESUMEN TOTAL'!W4</f>
        <v>45150</v>
      </c>
      <c r="R4" s="13">
        <f>'RESUMEN TOTAL'!X4</f>
        <v>45151</v>
      </c>
      <c r="S4" s="13">
        <f>'RESUMEN TOTAL'!Y4</f>
        <v>45152</v>
      </c>
      <c r="T4" s="13">
        <f>'RESUMEN TOTAL'!Z4</f>
        <v>45153</v>
      </c>
      <c r="U4" s="13">
        <f>'RESUMEN TOTAL'!AA4</f>
        <v>45154</v>
      </c>
      <c r="V4" s="13">
        <f>'RESUMEN TOTAL'!AB4</f>
        <v>45155</v>
      </c>
      <c r="W4" s="13">
        <f>'RESUMEN TOTAL'!AC4</f>
        <v>45156</v>
      </c>
      <c r="X4" s="13">
        <f>'RESUMEN TOTAL'!AD4</f>
        <v>45157</v>
      </c>
      <c r="Y4" s="13">
        <f>'RESUMEN TOTAL'!AE4</f>
        <v>45158</v>
      </c>
      <c r="Z4" s="13">
        <f>'RESUMEN TOTAL'!AF4</f>
        <v>45159</v>
      </c>
      <c r="AA4" s="13">
        <f>'RESUMEN TOTAL'!AG4</f>
        <v>45160</v>
      </c>
      <c r="AB4" s="13">
        <f>'RESUMEN TOTAL'!AH4</f>
        <v>45161</v>
      </c>
      <c r="AC4" s="13">
        <f>'RESUMEN TOTAL'!AI4</f>
        <v>45162</v>
      </c>
      <c r="AD4" s="13">
        <f>'RESUMEN TOTAL'!AJ4</f>
        <v>45163</v>
      </c>
      <c r="AE4" s="13">
        <f>'RESUMEN TOTAL'!AK4</f>
        <v>45164</v>
      </c>
      <c r="AF4" s="13">
        <f>'RESUMEN TOTAL'!AL4</f>
        <v>45165</v>
      </c>
      <c r="AG4" s="13">
        <f>'RESUMEN TOTAL'!AM4</f>
        <v>45166</v>
      </c>
      <c r="AH4" s="13">
        <f>'RESUMEN TOTAL'!AN4</f>
        <v>45167</v>
      </c>
      <c r="AI4" s="13">
        <f>'RESUMEN TOTAL'!AO4</f>
        <v>45168</v>
      </c>
      <c r="AJ4" s="13">
        <f>'RESUMEN TOTAL'!AP4</f>
        <v>45169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 t="str">
        <f>'RESUMEN TOTAL'!L79</f>
        <v>APAGADO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>
        <f>'RESUMEN TOTAL'!M148</f>
        <v>0</v>
      </c>
      <c r="H148" s="88">
        <f>'RESUMEN TOTAL'!N148</f>
        <v>0</v>
      </c>
      <c r="I148" s="88">
        <f>'RESUMEN TOTAL'!O148</f>
        <v>0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 t="str">
        <f>'RESUMEN TOTAL'!L152</f>
        <v>APAGADO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 t="str">
        <f>'RESUMEN TOTAL'!L161</f>
        <v>APAGADO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>
        <f>'RESUMEN TOTAL'!M194</f>
        <v>0</v>
      </c>
      <c r="H194" s="88">
        <f>'RESUMEN TOTAL'!N194</f>
        <v>0</v>
      </c>
      <c r="I194" s="88">
        <f>'RESUMEN TOTAL'!O194</f>
        <v>0</v>
      </c>
      <c r="J194" s="88">
        <f>'RESUMEN TOTAL'!P194</f>
        <v>0</v>
      </c>
      <c r="K194" s="88">
        <f>'RESUMEN TOTAL'!Q194</f>
        <v>0</v>
      </c>
      <c r="L194" s="89">
        <f>'RESUMEN TOTAL'!R194</f>
        <v>0</v>
      </c>
      <c r="M194" s="88">
        <f>'RESUMEN TOTAL'!S194</f>
        <v>0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 t="str">
        <f>'RESUMEN TOTAL'!L195</f>
        <v>APAGADO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>
        <f>'RESUMEN TOTAL'!M196</f>
        <v>0</v>
      </c>
      <c r="H196" s="88">
        <f>'RESUMEN TOTAL'!N196</f>
        <v>0</v>
      </c>
      <c r="I196" s="88">
        <f>'RESUMEN TOTAL'!O196</f>
        <v>0</v>
      </c>
      <c r="J196" s="88">
        <f>'RESUMEN TOTAL'!P196</f>
        <v>0</v>
      </c>
      <c r="K196" s="88">
        <f>'RESUMEN TOTAL'!Q196</f>
        <v>0</v>
      </c>
      <c r="L196" s="88">
        <f>'RESUMEN TOTAL'!R196</f>
        <v>0</v>
      </c>
      <c r="M196" s="88">
        <f>'RESUMEN TOTAL'!S196</f>
        <v>0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 t="str">
        <f>'RESUMEN TOTAL'!L224</f>
        <v>APAGADO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>
        <f>'RESUMEN TOTAL'!M230</f>
        <v>0</v>
      </c>
      <c r="H230" s="88">
        <f>'RESUMEN TOTAL'!N230</f>
        <v>0</v>
      </c>
      <c r="I230" s="88">
        <f>'RESUMEN TOTAL'!O230</f>
        <v>0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>
        <f>'RESUMEN TOTAL'!M231</f>
        <v>0</v>
      </c>
      <c r="H231" s="88">
        <f>'RESUMEN TOTAL'!N231</f>
        <v>0</v>
      </c>
      <c r="I231" s="88">
        <f>'RESUMEN TOTAL'!O231</f>
        <v>0</v>
      </c>
      <c r="J231" s="88">
        <f>'RESUMEN TOTAL'!P231</f>
        <v>0</v>
      </c>
      <c r="K231" s="88">
        <f>'RESUMEN TOTAL'!Q231</f>
        <v>0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.75" hidden="1" thickTop="1" x14ac:dyDescent="0.25">
      <c r="A232" t="str">
        <f>'RESUMEN TOTAL'!A232</f>
        <v>DON JOSE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>
        <f>'RESUMEN TOTAL'!M232</f>
        <v>0</v>
      </c>
      <c r="H232" s="88">
        <f>'RESUMEN TOTAL'!N232</f>
        <v>0</v>
      </c>
      <c r="I232" s="88">
        <f>'RESUMEN TOTAL'!O232</f>
        <v>0</v>
      </c>
      <c r="J232" s="88">
        <f>'RESUMEN TOTAL'!P232</f>
        <v>0</v>
      </c>
      <c r="K232" s="88">
        <f>'RESUMEN TOTAL'!Q232</f>
        <v>0</v>
      </c>
      <c r="L232" s="88">
        <f>'RESUMEN TOTAL'!R232</f>
        <v>0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 t="str">
        <f>'RESUMEN TOTAL'!L239</f>
        <v>APAGADO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 t="str">
        <f>'RESUMEN TOTAL'!L240</f>
        <v>APAGADO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 t="str">
        <f>'RESUMEN TOTAL'!L241</f>
        <v>APAGADO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>
        <f>'RESUMEN TOTAL'!M245</f>
        <v>0</v>
      </c>
      <c r="H245" s="88">
        <f>'RESUMEN TOTAL'!N245</f>
        <v>0</v>
      </c>
      <c r="I245" s="88">
        <f>'RESUMEN TOTAL'!O245</f>
        <v>0</v>
      </c>
      <c r="J245" s="88">
        <f>'RESUMEN TOTAL'!P245</f>
        <v>0</v>
      </c>
      <c r="K245" s="88">
        <f>'RESUMEN TOTAL'!Q245</f>
        <v>0</v>
      </c>
      <c r="L245" s="88">
        <f>'RESUMEN TOTAL'!R245</f>
        <v>0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 t="str">
        <f>'RESUMEN TOTAL'!L247</f>
        <v>APAGADO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 t="str">
        <f>'RESUMEN TOTAL'!L248</f>
        <v>APAGADO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 t="str">
        <f>'RESUMEN TOTAL'!L255</f>
        <v>APAGADO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 t="str">
        <f>'RESUMEN TOTAL'!L256</f>
        <v>APAGADO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 t="str">
        <f>'RESUMEN TOTAL'!L257</f>
        <v>APAGADO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 t="str">
        <f>'RESUMEN TOTAL'!L299</f>
        <v>APAGADO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 t="str">
        <f>'RESUMEN TOTAL'!L319</f>
        <v>APAGADO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 t="str">
        <f>'RESUMEN TOTAL'!L320</f>
        <v>APAGADO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 t="str">
        <f>'RESUMEN TOTAL'!L321</f>
        <v>APAGADO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 t="str">
        <f>'RESUMEN TOTAL'!L322</f>
        <v>APAGADO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 t="str">
        <f>'RESUMEN TOTAL'!L342</f>
        <v>APAGADO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 t="str">
        <f>'RESUMEN TOTAL'!L356</f>
        <v>APAGADO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>
        <f>'RESUMEN TOTAL'!M380</f>
        <v>0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 t="str">
        <f>'RESUMEN TOTAL'!L387</f>
        <v>APAGADO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>
        <f>'RESUMEN TOTAL'!M463</f>
        <v>0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>
        <f>'RESUMEN TOTAL'!AB463</f>
        <v>0</v>
      </c>
      <c r="W463" s="100">
        <f>'RESUMEN TOTAL'!AC463</f>
        <v>0</v>
      </c>
      <c r="X463" s="100">
        <f>'RESUMEN TOTAL'!AD463</f>
        <v>0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>
        <f>'RESUMEN TOTAL'!AB464</f>
        <v>0</v>
      </c>
      <c r="W464" s="100">
        <f>'RESUMEN TOTAL'!AC464</f>
        <v>0</v>
      </c>
      <c r="X464" s="100">
        <f>'RESUMEN TOTAL'!AD464</f>
        <v>0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 t="str">
        <f>'RESUMEN TOTAL'!L465</f>
        <v>APAGADO</v>
      </c>
      <c r="G465" s="100">
        <f>'RESUMEN TOTAL'!M465</f>
        <v>0</v>
      </c>
      <c r="H465" s="100">
        <f>'RESUMEN TOTAL'!N465</f>
        <v>0</v>
      </c>
      <c r="I465" s="100">
        <f>'RESUMEN TOTAL'!O465</f>
        <v>0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>
        <f>'RESUMEN TOTAL'!Y465</f>
        <v>0</v>
      </c>
      <c r="T465" s="100">
        <f>'RESUMEN TOTAL'!Z465</f>
        <v>0</v>
      </c>
      <c r="U465" s="100">
        <f>'RESUMEN TOTAL'!AA465</f>
        <v>0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 t="str">
        <f>'RESUMEN TOTAL'!L466</f>
        <v>APAGADO</v>
      </c>
      <c r="G466" s="100">
        <f>'RESUMEN TOTAL'!M466</f>
        <v>0</v>
      </c>
      <c r="H466" s="100">
        <f>'RESUMEN TOTAL'!N466</f>
        <v>0</v>
      </c>
      <c r="I466" s="100">
        <f>'RESUMEN TOTAL'!O466</f>
        <v>0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>
        <f>'RESUMEN TOTAL'!AP467</f>
        <v>0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>
        <f>'RESUMEN TOTAL'!AP468</f>
        <v>0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>
        <f>'RESUMEN TOTAL'!AP469</f>
        <v>0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>
        <f>'RESUMEN TOTAL'!AP470</f>
        <v>0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>
        <f>'RESUMEN TOTAL'!AP471</f>
        <v>0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>
        <f>'RESUMEN TOTAL'!AP472</f>
        <v>0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>
        <f>'RESUMEN TOTAL'!AP473</f>
        <v>0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>
        <f>'RESUMEN TOTAL'!AP474</f>
        <v>0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>
        <f>'RESUMEN TOTAL'!AP475</f>
        <v>0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>
        <f>'RESUMEN TOTAL'!AP476</f>
        <v>0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>
        <f>'RESUMEN TOTAL'!AP477</f>
        <v>0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>
        <f>'RESUMEN TOTAL'!AP478</f>
        <v>0</v>
      </c>
    </row>
    <row r="479" spans="1:36" hidden="1" x14ac:dyDescent="0.25">
      <c r="A479">
        <f>'RESUMEN TOTAL'!A479</f>
        <v>0</v>
      </c>
      <c r="B479" s="33">
        <f>'RESUMEN TOTAL'!B479</f>
        <v>0</v>
      </c>
      <c r="C479">
        <f>'RESUMEN TOTAL'!D479</f>
        <v>0</v>
      </c>
      <c r="D479" s="33">
        <f>'RESUMEN TOTAL'!E479</f>
        <v>0</v>
      </c>
      <c r="E479" s="33">
        <f>'RESUMEN TOTAL'!F479</f>
        <v>0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hidden="1" x14ac:dyDescent="0.25">
      <c r="A480">
        <f>'RESUMEN TOTAL'!A480</f>
        <v>0</v>
      </c>
      <c r="B480" s="33">
        <f>'RESUMEN TOTAL'!B480</f>
        <v>0</v>
      </c>
      <c r="C480">
        <f>'RESUMEN TOTAL'!D480</f>
        <v>0</v>
      </c>
      <c r="D480" s="33">
        <f>'RESUMEN TOTAL'!E480</f>
        <v>0</v>
      </c>
      <c r="E480" s="33">
        <f>'RESUMEN TOTAL'!F480</f>
        <v>0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>
        <f>'RESUMEN TOTAL'!O480</f>
        <v>0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hidden="1" x14ac:dyDescent="0.25">
      <c r="A481">
        <f>'RESUMEN TOTAL'!A481</f>
        <v>0</v>
      </c>
      <c r="B481" s="33">
        <f>'RESUMEN TOTAL'!B481</f>
        <v>0</v>
      </c>
      <c r="C481">
        <f>'RESUMEN TOTAL'!D481</f>
        <v>0</v>
      </c>
      <c r="D481" s="33">
        <f>'RESUMEN TOTAL'!E481</f>
        <v>0</v>
      </c>
      <c r="E481" s="33">
        <f>'RESUMEN TOTAL'!F481</f>
        <v>0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hidden="1" x14ac:dyDescent="0.25">
      <c r="A482">
        <f>'RESUMEN TOTAL'!A482</f>
        <v>0</v>
      </c>
      <c r="B482" s="33">
        <f>'RESUMEN TOTAL'!B482</f>
        <v>0</v>
      </c>
      <c r="C482">
        <f>'RESUMEN TOTAL'!D482</f>
        <v>0</v>
      </c>
      <c r="D482" s="33">
        <f>'RESUMEN TOTAL'!E482</f>
        <v>0</v>
      </c>
      <c r="E482" s="33">
        <f>'RESUMEN TOTAL'!F482</f>
        <v>0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hidden="1" x14ac:dyDescent="0.25">
      <c r="A483">
        <f>'RESUMEN TOTAL'!A483</f>
        <v>0</v>
      </c>
      <c r="B483" s="33">
        <f>'RESUMEN TOTAL'!B483</f>
        <v>0</v>
      </c>
      <c r="C483">
        <f>'RESUMEN TOTAL'!D483</f>
        <v>0</v>
      </c>
      <c r="D483" s="33">
        <f>'RESUMEN TOTAL'!E483</f>
        <v>0</v>
      </c>
      <c r="E483" s="33">
        <f>'RESUMEN TOTAL'!F483</f>
        <v>0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hidden="1" x14ac:dyDescent="0.25">
      <c r="A484">
        <f>'RESUMEN TOTAL'!A484</f>
        <v>0</v>
      </c>
      <c r="B484" s="33">
        <f>'RESUMEN TOTAL'!B484</f>
        <v>0</v>
      </c>
      <c r="C484">
        <f>'RESUMEN TOTAL'!D484</f>
        <v>0</v>
      </c>
      <c r="D484" s="33">
        <f>'RESUMEN TOTAL'!E484</f>
        <v>0</v>
      </c>
      <c r="E484" s="33">
        <f>'RESUMEN TOTAL'!F484</f>
        <v>0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hidden="1" x14ac:dyDescent="0.25">
      <c r="A485">
        <f>'RESUMEN TOTAL'!A485</f>
        <v>0</v>
      </c>
      <c r="B485" s="33">
        <f>'RESUMEN TOTAL'!B485</f>
        <v>0</v>
      </c>
      <c r="C485">
        <f>'RESUMEN TOTAL'!D485</f>
        <v>0</v>
      </c>
      <c r="D485" s="33">
        <f>'RESUMEN TOTAL'!E485</f>
        <v>0</v>
      </c>
      <c r="E485" s="33">
        <f>'RESUMEN TOTAL'!F485</f>
        <v>0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>
        <f>'RESUMEN TOTAL'!O485</f>
        <v>0</v>
      </c>
      <c r="J485" s="19">
        <f>'RESUMEN TOTAL'!P485</f>
        <v>0</v>
      </c>
      <c r="K485" s="19">
        <f>'RESUMEN TOTAL'!Q485</f>
        <v>0</v>
      </c>
      <c r="L485" s="19">
        <f>'RESUMEN TOTAL'!R485</f>
        <v>0</v>
      </c>
      <c r="M485" s="19">
        <f>'RESUMEN TOTAL'!S485</f>
        <v>0</v>
      </c>
      <c r="N485" s="19">
        <f>'RESUMEN TOTAL'!T485</f>
        <v>0</v>
      </c>
      <c r="O485" s="19">
        <f>'RESUMEN TOTAL'!U485</f>
        <v>0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hidden="1" x14ac:dyDescent="0.25">
      <c r="A486">
        <f>'RESUMEN TOTAL'!A486</f>
        <v>0</v>
      </c>
      <c r="B486" s="33">
        <f>'RESUMEN TOTAL'!B486</f>
        <v>0</v>
      </c>
      <c r="C486">
        <f>'RESUMEN TOTAL'!D486</f>
        <v>0</v>
      </c>
      <c r="D486" s="33">
        <f>'RESUMEN TOTAL'!E486</f>
        <v>0</v>
      </c>
      <c r="E486" s="33">
        <f>'RESUMEN TOTAL'!F486</f>
        <v>0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90" operator="equal">
      <formula>#REF!</formula>
    </cfRule>
    <cfRule type="cellIs" dxfId="190" priority="89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6" operator="containsText" text="Radio">
      <formula>NOT(ISERROR(SEARCH("Radio",D438)))</formula>
    </cfRule>
    <cfRule type="containsText" dxfId="186" priority="64" operator="containsText" text="fija">
      <formula>NOT(ISERROR(SEARCH("fija",D438)))</formula>
    </cfRule>
    <cfRule type="containsText" dxfId="185" priority="65" operator="containsText" text="domo">
      <formula>NOT(ISERROR(SEARCH("domo",D438)))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8" operator="containsText" text="Radio">
      <formula>NOT(ISERROR(SEARCH("Radio",D442)))</formula>
    </cfRule>
    <cfRule type="containsText" dxfId="178" priority="56" operator="containsText" text="fija">
      <formula>NOT(ISERROR(SEARCH("fija",D442)))</formula>
    </cfRule>
    <cfRule type="containsText" dxfId="177" priority="57" operator="containsText" text="domo">
      <formula>NOT(ISERROR(SEARCH("domo",D442)))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1" operator="containsText" text="domo">
      <formula>NOT(ISERROR(SEARCH("domo",D443)))</formula>
    </cfRule>
    <cfRule type="containsText" dxfId="172" priority="50" operator="containsText" text="fija">
      <formula>NOT(ISERROR(SEARCH("fija",D443)))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9" operator="containsText" text="domo">
      <formula>NOT(ISERROR(SEARCH("domo",D447)))</formula>
    </cfRule>
    <cfRule type="containsText" dxfId="164" priority="168" operator="containsText" text="fija">
      <formula>NOT(ISERROR(SEARCH("fija",D447)))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8" operator="containsText" text="domo">
      <formula>NOT(ISERROR(SEARCH("domo",D450)))</formula>
    </cfRule>
    <cfRule type="containsText" dxfId="161" priority="67" operator="containsText" text="fija">
      <formula>NOT(ISERROR(SEARCH("fija",D450)))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5" operator="equal">
      <formula>"PTP A FO"</formula>
    </cfRule>
    <cfRule type="cellIs" dxfId="157" priority="924" operator="equal">
      <formula>$E$10</formula>
    </cfRule>
  </conditionalFormatting>
  <conditionalFormatting sqref="E437">
    <cfRule type="cellIs" dxfId="156" priority="8" operator="equal">
      <formula>"PTP A FO"</formula>
    </cfRule>
    <cfRule type="containsText" dxfId="155" priority="7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6" operator="greaterThan">
      <formula>0.8</formula>
    </cfRule>
    <cfRule type="cellIs" dxfId="152" priority="155" operator="less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B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cellIs" dxfId="146" priority="25" operator="lessThan">
      <formula>0.8</formula>
    </cfRule>
    <cfRule type="containsText" dxfId="145" priority="24" operator="containsText" text="Caida">
      <formula>NOT(ISERROR(SEARCH("Caida",H5)))</formula>
    </cfRule>
    <cfRule type="notContainsText" dxfId="144" priority="23" operator="notContains" text="Caida">
      <formula>ISERROR(SEARCH("Caida",H5))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cellIs" dxfId="141" priority="34" operator="lessThan">
      <formula>0.8</formula>
    </cfRule>
    <cfRule type="cellIs" dxfId="140" priority="35" operator="greaterThan">
      <formula>0.8</formula>
    </cfRule>
    <cfRule type="containsText" dxfId="139" priority="33" operator="containsText" text="Caida">
      <formula>NOT(ISERROR(SEARCH("Caida",H9)))</formula>
    </cfRule>
    <cfRule type="notContainsText" dxfId="138" priority="32" operator="notContains" text="Caida">
      <formula>ISERROR(SEARCH("Caida",H9))</formula>
    </cfRule>
  </conditionalFormatting>
  <conditionalFormatting sqref="H102:H104">
    <cfRule type="cellIs" dxfId="137" priority="31" operator="greaterThan">
      <formula>0.8</formula>
    </cfRule>
    <cfRule type="cellIs" dxfId="136" priority="30" operator="lessThan">
      <formula>0.8</formula>
    </cfRule>
    <cfRule type="containsText" dxfId="135" priority="29" operator="containsText" text="Caida">
      <formula>NOT(ISERROR(SEARCH("Caida",H102)))</formula>
    </cfRule>
    <cfRule type="notContainsText" dxfId="134" priority="28" operator="notContains" text="Caida">
      <formula>ISERROR(SEARCH("Caida",H102))</formula>
    </cfRule>
    <cfRule type="cellIs" dxfId="133" priority="27" operator="equal">
      <formula>"APAGADO"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cellIs" dxfId="131" priority="41" operator="greaterThan">
      <formula>0.8</formula>
    </cfRule>
    <cfRule type="cellIs" dxfId="130" priority="39" operator="greaterThan">
      <formula>0.8</formula>
    </cfRule>
    <cfRule type="cellIs" dxfId="129" priority="38" operator="lessThan">
      <formula>0.8</formula>
    </cfRule>
    <cfRule type="containsText" dxfId="128" priority="37" operator="containsText" text="Caida">
      <formula>NOT(ISERROR(SEARCH("Caida",H109)))</formula>
    </cfRule>
    <cfRule type="notContainsText" dxfId="127" priority="36" operator="notContains" text="Caida">
      <formula>ISERROR(SEARCH("Caida",H109))</formula>
    </cfRule>
  </conditionalFormatting>
  <conditionalFormatting sqref="I326:L328">
    <cfRule type="cellIs" dxfId="126" priority="179" operator="greaterThan">
      <formula>0.8</formula>
    </cfRule>
    <cfRule type="containsText" dxfId="125" priority="177" operator="containsText" text="Caida">
      <formula>NOT(ISERROR(SEARCH("Caida",I326)))</formula>
    </cfRule>
    <cfRule type="notContainsText" dxfId="124" priority="176" operator="notContains" text="Caida">
      <formula>ISERROR(SEARCH("Caida",I326))</formula>
    </cfRule>
    <cfRule type="cellIs" dxfId="123" priority="178" operator="lessThan">
      <formula>0.8</formula>
    </cfRule>
  </conditionalFormatting>
  <conditionalFormatting sqref="I398:L411">
    <cfRule type="cellIs" dxfId="122" priority="175" operator="greaterThan">
      <formula>0.8</formula>
    </cfRule>
    <cfRule type="cellIs" dxfId="121" priority="174" operator="lessThan">
      <formula>0.8</formula>
    </cfRule>
  </conditionalFormatting>
  <conditionalFormatting sqref="I415:L429">
    <cfRule type="cellIs" dxfId="120" priority="165" operator="greaterThan">
      <formula>0.8</formula>
    </cfRule>
    <cfRule type="cellIs" dxfId="119" priority="164" operator="lessThan">
      <formula>0.8</formula>
    </cfRule>
  </conditionalFormatting>
  <conditionalFormatting sqref="I8:M106">
    <cfRule type="cellIs" dxfId="118" priority="18" operator="greaterThan">
      <formula>0.8</formula>
    </cfRule>
    <cfRule type="cellIs" dxfId="117" priority="17" operator="lessThan">
      <formula>0.8</formula>
    </cfRule>
    <cfRule type="containsText" dxfId="116" priority="16" operator="containsText" text="Caida">
      <formula>NOT(ISERROR(SEARCH("Caida",I8)))</formula>
    </cfRule>
    <cfRule type="notContainsText" dxfId="115" priority="15" operator="notContains" text="Caida">
      <formula>ISERROR(SEARCH("Caida",I8))</formula>
    </cfRule>
    <cfRule type="cellIs" dxfId="114" priority="14" operator="equal">
      <formula>"APAGADO"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containsText" dxfId="109" priority="163" operator="containsText" text="Caida">
      <formula>NOT(ISERROR(SEARCH("Caida",I415)))</formula>
    </cfRule>
    <cfRule type="notContainsText" dxfId="108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cellIs" dxfId="106" priority="12" operator="lessThan">
      <formula>0.8</formula>
    </cfRule>
    <cfRule type="cellIs" dxfId="105" priority="13" operator="greaterThan">
      <formula>0.8</formula>
    </cfRule>
    <cfRule type="containsText" dxfId="104" priority="11" operator="containsText" text="Caida">
      <formula>NOT(ISERROR(SEARCH("Caida",I5)))</formula>
    </cfRule>
    <cfRule type="notContainsText" dxfId="103" priority="10" operator="notContains" text="Caida">
      <formula>ISERROR(SEARCH("Caida",I5))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containsText" dxfId="99" priority="171" operator="containsText" text="Caida">
      <formula>NOT(ISERROR(SEARCH("Caida",R7)))</formula>
    </cfRule>
    <cfRule type="notContainsText" dxfId="98" priority="170" operator="notContains" text="Caida">
      <formula>ISERROR(SEARCH("Caida",R7))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cellIs" dxfId="77" priority="152" operator="greaterThan">
      <formula>0.8</formula>
    </cfRule>
    <cfRule type="cellIs" dxfId="76" priority="151" operator="lessThan">
      <formula>0.8</formula>
    </cfRule>
    <cfRule type="containsText" dxfId="75" priority="150" operator="containsText" text="Caida">
      <formula>NOT(ISERROR(SEARCH("Caida",Y134)))</formula>
    </cfRule>
    <cfRule type="notContainsText" dxfId="74" priority="149" operator="notContains" text="Caida">
      <formula>ISERROR(SEARCH("Caida",Y134))</formula>
    </cfRule>
  </conditionalFormatting>
  <conditionalFormatting sqref="Y140:Y145">
    <cfRule type="cellIs" dxfId="73" priority="147" operator="lessThan">
      <formula>0.8</formula>
    </cfRule>
    <cfRule type="cellIs" dxfId="72" priority="96" operator="equal">
      <formula>"apagado"</formula>
    </cfRule>
    <cfRule type="cellIs" dxfId="71" priority="148" operator="greaterThan">
      <formula>0.8</formula>
    </cfRule>
    <cfRule type="notContainsText" dxfId="70" priority="145" operator="notContains" text="Caida">
      <formula>ISERROR(SEARCH("Caida",Y140))</formula>
    </cfRule>
    <cfRule type="containsText" dxfId="69" priority="146" operator="containsText" text="Caida">
      <formula>NOT(ISERROR(SEARCH("Caida",Y140)))</formula>
    </cfRule>
  </conditionalFormatting>
  <conditionalFormatting sqref="Y149">
    <cfRule type="cellIs" dxfId="68" priority="143" operator="lessThan">
      <formula>0.8</formula>
    </cfRule>
    <cfRule type="containsText" dxfId="67" priority="142" operator="containsText" text="Caida">
      <formula>NOT(ISERROR(SEARCH("Caida",Y149)))</formula>
    </cfRule>
    <cfRule type="notContainsText" dxfId="66" priority="141" operator="notContains" text="Caida">
      <formula>ISERROR(SEARCH("Caida",Y149))</formula>
    </cfRule>
    <cfRule type="cellIs" dxfId="65" priority="144" operator="greaterThan">
      <formula>0.8</formula>
    </cfRule>
    <cfRule type="cellIs" dxfId="64" priority="99" operator="equal">
      <formula>"apagado"</formula>
    </cfRule>
  </conditionalFormatting>
  <conditionalFormatting sqref="Y151">
    <cfRule type="containsText" dxfId="63" priority="138" operator="containsText" text="Caida">
      <formula>NOT(ISERROR(SEARCH("Caida",Y151)))</formula>
    </cfRule>
    <cfRule type="cellIs" dxfId="62" priority="98" operator="equal">
      <formula>"apagado"</formula>
    </cfRule>
    <cfRule type="cellIs" dxfId="61" priority="140" operator="greaterThan">
      <formula>0.8</formula>
    </cfRule>
    <cfRule type="cellIs" dxfId="60" priority="139" operator="lessThan">
      <formula>0.8</formula>
    </cfRule>
    <cfRule type="notContainsText" dxfId="59" priority="137" operator="notContains" text="Caida">
      <formula>ISERROR(SEARCH("Caida",Y151))</formula>
    </cfRule>
  </conditionalFormatting>
  <conditionalFormatting sqref="Y167:Y171">
    <cfRule type="cellIs" dxfId="58" priority="135" operator="lessThan">
      <formula>0.8</formula>
    </cfRule>
    <cfRule type="cellIs" dxfId="57" priority="100" operator="equal">
      <formula>"apagado"</formula>
    </cfRule>
    <cfRule type="cellIs" dxfId="56" priority="136" operator="greaterThan">
      <formula>0.8</formula>
    </cfRule>
    <cfRule type="notContainsText" dxfId="55" priority="133" operator="notContains" text="Caida">
      <formula>ISERROR(SEARCH("Caida",Y167))</formula>
    </cfRule>
    <cfRule type="containsText" dxfId="54" priority="134" operator="containsText" text="Caida">
      <formula>NOT(ISERROR(SEARCH("Caida",Y167)))</formula>
    </cfRule>
  </conditionalFormatting>
  <conditionalFormatting sqref="Y190:Y192">
    <cfRule type="cellIs" dxfId="53" priority="101" operator="equal">
      <formula>"apagado"</formula>
    </cfRule>
    <cfRule type="cellIs" dxfId="52" priority="132" operator="greaterThan">
      <formula>0.8</formula>
    </cfRule>
    <cfRule type="cellIs" dxfId="51" priority="131" operator="lessThan">
      <formula>0.8</formula>
    </cfRule>
    <cfRule type="containsText" dxfId="50" priority="130" operator="containsText" text="Caida">
      <formula>NOT(ISERROR(SEARCH("Caida",Y190)))</formula>
    </cfRule>
    <cfRule type="notContainsText" dxfId="49" priority="129" operator="notContains" text="Caida">
      <formula>ISERROR(SEARCH("Caida",Y190))</formula>
    </cfRule>
  </conditionalFormatting>
  <conditionalFormatting sqref="Y194">
    <cfRule type="cellIs" dxfId="48" priority="127" operator="lessThan">
      <formula>0.8</formula>
    </cfRule>
    <cfRule type="notContainsText" dxfId="47" priority="125" operator="notContains" text="Caida">
      <formula>ISERROR(SEARCH("Caida",Y194))</formula>
    </cfRule>
    <cfRule type="cellIs" dxfId="46" priority="128" operator="greaterThan">
      <formula>0.8</formula>
    </cfRule>
    <cfRule type="cellIs" dxfId="45" priority="102" operator="equal">
      <formula>"apagado"</formula>
    </cfRule>
    <cfRule type="containsText" dxfId="44" priority="126" operator="containsText" text="Caida">
      <formula>NOT(ISERROR(SEARCH("Caida",Y194)))</formula>
    </cfRule>
  </conditionalFormatting>
  <conditionalFormatting sqref="Y208">
    <cfRule type="cellIs" dxfId="43" priority="123" operator="lessThan">
      <formula>0.8</formula>
    </cfRule>
    <cfRule type="containsText" dxfId="42" priority="122" operator="containsText" text="Caida">
      <formula>NOT(ISERROR(SEARCH("Caida",Y208)))</formula>
    </cfRule>
    <cfRule type="cellIs" dxfId="41" priority="103" operator="equal">
      <formula>"apagado"</formula>
    </cfRule>
    <cfRule type="cellIs" dxfId="40" priority="124" operator="greaterThan">
      <formula>0.8</formula>
    </cfRule>
    <cfRule type="notContainsText" dxfId="39" priority="121" operator="notContains" text="Caida">
      <formula>ISERROR(SEARCH("Caida",Y208))</formula>
    </cfRule>
  </conditionalFormatting>
  <conditionalFormatting sqref="Y221:Y223">
    <cfRule type="cellIs" dxfId="38" priority="119" operator="lessThan">
      <formula>0.8</formula>
    </cfRule>
    <cfRule type="containsText" dxfId="37" priority="118" operator="containsText" text="Caida">
      <formula>NOT(ISERROR(SEARCH("Caida",Y221)))</formula>
    </cfRule>
    <cfRule type="cellIs" dxfId="36" priority="104" operator="equal">
      <formula>"apagado"</formula>
    </cfRule>
    <cfRule type="cellIs" dxfId="35" priority="120" operator="greaterThan">
      <formula>0.8</formula>
    </cfRule>
    <cfRule type="notContainsText" dxfId="34" priority="117" operator="notContains" text="Caida">
      <formula>ISERROR(SEARCH("Caida",Y221))</formula>
    </cfRule>
  </conditionalFormatting>
  <conditionalFormatting sqref="Y229">
    <cfRule type="notContainsText" dxfId="33" priority="113" operator="notContains" text="Caida">
      <formula>ISERROR(SEARCH("Caida",Y229))</formula>
    </cfRule>
    <cfRule type="cellIs" dxfId="32" priority="115" operator="lessThan">
      <formula>0.8</formula>
    </cfRule>
    <cfRule type="cellIs" dxfId="31" priority="105" operator="equal">
      <formula>"apagado"</formula>
    </cfRule>
    <cfRule type="containsText" dxfId="30" priority="114" operator="containsText" text="Caida">
      <formula>NOT(ISERROR(SEARCH("Caida",Y229)))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cellIs" dxfId="27" priority="111" operator="lessThan">
      <formula>0.8</formula>
    </cfRule>
    <cfRule type="containsText" dxfId="26" priority="110" operator="containsText" text="Caida">
      <formula>NOT(ISERROR(SEARCH("Caida",Y246)))</formula>
    </cfRule>
    <cfRule type="cellIs" dxfId="25" priority="112" operator="greaterThan">
      <formula>0.8</formula>
    </cfRule>
    <cfRule type="notContainsText" dxfId="24" priority="109" operator="notContains" text="Caida">
      <formula>ISERROR(SEARCH("Caida",Y246))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cellIs" dxfId="21" priority="88" operator="greaterThan">
      <formula>0.8</formula>
    </cfRule>
    <cfRule type="cellIs" dxfId="20" priority="87" operator="lessThan">
      <formula>0.8</formula>
    </cfRule>
    <cfRule type="containsText" dxfId="19" priority="86" operator="containsText" text="Caida">
      <formula>NOT(ISERROR(SEARCH("Caida",Z7)))</formula>
    </cfRule>
    <cfRule type="notContainsText" dxfId="18" priority="85" operator="notContains" text="Caida">
      <formula>ISERROR(SEARCH("Caida",Z7))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B478 AB479:AJ640">
    <cfRule type="cellIs" dxfId="8" priority="19" operator="equal">
      <formula>"APAGADO"</formula>
    </cfRule>
  </conditionalFormatting>
  <conditionalFormatting sqref="AI109 AI122:AI456 AI479:AI640">
    <cfRule type="notContainsText" dxfId="7" priority="20" operator="notContains" text="Caida">
      <formula>ISERROR(SEARCH("Caida",AI109))</formula>
    </cfRule>
  </conditionalFormatting>
  <conditionalFormatting sqref="AI109 AI122:AI456 AI479:AJ640">
    <cfRule type="containsText" dxfId="6" priority="21" operator="containsText" text="Caida">
      <formula>NOT(ISERROR(SEARCH("Caida",AI109)))</formula>
    </cfRule>
  </conditionalFormatting>
  <conditionalFormatting sqref="AJ5:AJ6">
    <cfRule type="cellIs" dxfId="5" priority="4" operator="greaterThan">
      <formula>0.8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notContainsText" dxfId="2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B478 F479:AH640 AJ479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2023-08-01T11:10:51Z</dcterms:modified>
</cp:coreProperties>
</file>