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8_{31865C64-4E5E-4B9C-89E1-158BF0847FC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24" l="1"/>
  <c r="J27" i="24"/>
  <c r="J26" i="24"/>
  <c r="D10" i="24"/>
  <c r="E10" i="24" s="1"/>
  <c r="H92" i="24"/>
  <c r="I91" i="24"/>
  <c r="J91" i="24" s="1"/>
  <c r="H91" i="24"/>
  <c r="I90" i="24"/>
  <c r="J90" i="24" s="1"/>
  <c r="H90" i="24"/>
  <c r="J89" i="24"/>
  <c r="I89" i="24"/>
  <c r="H89" i="24"/>
  <c r="H88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I70" i="24"/>
  <c r="J70" i="24" s="1"/>
  <c r="H70" i="24"/>
  <c r="I63" i="24"/>
  <c r="J63" i="24" s="1"/>
  <c r="H63" i="24"/>
  <c r="I56" i="24"/>
  <c r="J56" i="24" s="1"/>
  <c r="H56" i="24"/>
  <c r="H50" i="24"/>
  <c r="I49" i="24"/>
  <c r="J49" i="24" s="1"/>
  <c r="H49" i="24"/>
  <c r="I48" i="24"/>
  <c r="J48" i="24" s="1"/>
  <c r="H48" i="24"/>
  <c r="J47" i="24"/>
  <c r="I47" i="24"/>
  <c r="H47" i="24"/>
  <c r="H46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D11" i="24" l="1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30" i="24" l="1"/>
  <c r="I55" i="24"/>
  <c r="C177" i="24"/>
  <c r="I76" i="24"/>
  <c r="C79" i="24"/>
  <c r="I62" i="24"/>
  <c r="C128" i="24"/>
  <c r="I69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H62" i="24" s="1"/>
  <c r="J62" i="2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55" i="24" s="1"/>
  <c r="J55" i="2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H61" i="2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54" i="2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J2" i="11"/>
  <c r="B6" i="14" s="1"/>
  <c r="H53" i="2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H60" i="2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I61" i="24" s="1"/>
  <c r="J61" i="24" s="1"/>
  <c r="E11" i="14"/>
  <c r="E5" i="14"/>
  <c r="E3" i="14"/>
  <c r="E6" i="14"/>
  <c r="I54" i="24" s="1"/>
  <c r="J54" i="24" s="1"/>
  <c r="E4" i="14"/>
  <c r="E7" i="14"/>
  <c r="B2" i="14"/>
  <c r="E2" i="14" s="1"/>
  <c r="G2" i="14" s="1"/>
  <c r="AB6" i="25"/>
  <c r="AH3" i="2"/>
  <c r="AH2" i="2" s="1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H57" i="24" s="1"/>
  <c r="D31" i="24"/>
  <c r="G13" i="14"/>
  <c r="H64" i="24" s="1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I75" i="24"/>
  <c r="J75" i="24" s="1"/>
  <c r="D172" i="24"/>
  <c r="E171" i="24"/>
  <c r="D179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H68" i="24" s="1"/>
  <c r="AD1" i="2"/>
  <c r="D20" i="14"/>
  <c r="H69" i="24" s="1"/>
  <c r="J69" i="24" s="1"/>
  <c r="X2" i="11"/>
  <c r="S2" i="11"/>
  <c r="I14" i="2"/>
  <c r="Y3" i="2"/>
  <c r="J14" i="2"/>
  <c r="E103" i="24" l="1"/>
  <c r="D104" i="24"/>
  <c r="E104" i="24" s="1"/>
  <c r="B20" i="14"/>
  <c r="H67" i="24" s="1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I68" i="24"/>
  <c r="J68" i="24" s="1"/>
  <c r="G20" i="14"/>
  <c r="H71" i="24" s="1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<sst xmlns="http://schemas.openxmlformats.org/spreadsheetml/2006/main" count="4053" uniqueCount="1453">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</sst>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5.6962025316455694E-2</c:v>
                </c:pt>
                <c:pt idx="3">
                  <c:v>0.1160337552742616</c:v>
                </c:pt>
                <c:pt idx="4">
                  <c:v>3.3755274261603373E-2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5.6962025316455694E-2</c:v>
                </c:pt>
                <c:pt idx="3">
                  <c:v>0.1160337552742616</c:v>
                </c:pt>
                <c:pt idx="4">
                  <c:v>3.3755274261603373E-2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6.6390041493775934E-2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6.6390041493775934E-2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60" zoomScaleNormal="60" workbookViewId="0">
      <pane xSplit="11" ySplit="4" topLeftCell="P325" activePane="bottomRight" state="frozen"/>
      <selection pane="topRight" activeCell="M1" sqref="M1"/>
      <selection pane="bottomLeft" activeCell="A5" sqref="A5"/>
      <selection pane="bottomRight" activeCell="P352" sqref="P35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7.1729957805907171E-2</v>
      </c>
      <c r="M1" s="4">
        <f t="shared" si="0"/>
        <v>6.9620253164556958E-2</v>
      </c>
      <c r="N1" s="4">
        <f t="shared" si="0"/>
        <v>5.6962025316455694E-2</v>
      </c>
      <c r="O1" s="4">
        <f t="shared" si="0"/>
        <v>0.12447257383966245</v>
      </c>
      <c r="P1" s="4">
        <f t="shared" si="0"/>
        <v>3.3755274261603373E-2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440</v>
      </c>
      <c r="M2" s="75">
        <f t="shared" ref="M2:AP2" si="4">CANTIDAD_DE_CAMARAS-M3</f>
        <v>441</v>
      </c>
      <c r="N2" s="75">
        <f t="shared" ref="N2" si="5">CANTIDAD_DE_CAMARAS-N3</f>
        <v>447</v>
      </c>
      <c r="O2" s="75">
        <f t="shared" si="4"/>
        <v>415</v>
      </c>
      <c r="P2" s="75">
        <f t="shared" si="4"/>
        <v>458</v>
      </c>
      <c r="Q2" s="75">
        <f t="shared" si="4"/>
        <v>474</v>
      </c>
      <c r="R2" s="75">
        <f t="shared" si="4"/>
        <v>474</v>
      </c>
      <c r="S2" s="75">
        <f t="shared" si="4"/>
        <v>474</v>
      </c>
      <c r="T2" s="75">
        <f t="shared" si="4"/>
        <v>474</v>
      </c>
      <c r="U2" s="75">
        <f t="shared" si="4"/>
        <v>474</v>
      </c>
      <c r="V2" s="75">
        <f t="shared" si="4"/>
        <v>474</v>
      </c>
      <c r="W2" s="75">
        <f t="shared" si="4"/>
        <v>474</v>
      </c>
      <c r="X2" s="75">
        <f t="shared" si="4"/>
        <v>474</v>
      </c>
      <c r="Y2" s="75">
        <f t="shared" si="4"/>
        <v>474</v>
      </c>
      <c r="Z2" s="75">
        <f t="shared" si="4"/>
        <v>474</v>
      </c>
      <c r="AA2" s="75">
        <f t="shared" si="4"/>
        <v>474</v>
      </c>
      <c r="AB2" s="75">
        <f t="shared" si="4"/>
        <v>474</v>
      </c>
      <c r="AC2" s="75">
        <f t="shared" si="4"/>
        <v>474</v>
      </c>
      <c r="AD2" s="75">
        <f t="shared" si="4"/>
        <v>474</v>
      </c>
      <c r="AE2" s="75">
        <f t="shared" si="4"/>
        <v>474</v>
      </c>
      <c r="AF2" s="75">
        <f t="shared" si="4"/>
        <v>474</v>
      </c>
      <c r="AG2" s="75">
        <f t="shared" si="4"/>
        <v>474</v>
      </c>
      <c r="AH2" s="75">
        <f t="shared" si="4"/>
        <v>474</v>
      </c>
      <c r="AI2" s="75">
        <f t="shared" si="4"/>
        <v>474</v>
      </c>
      <c r="AJ2" s="75">
        <f t="shared" si="4"/>
        <v>474</v>
      </c>
      <c r="AK2" s="75">
        <f t="shared" si="4"/>
        <v>474</v>
      </c>
      <c r="AL2" s="75">
        <f t="shared" si="4"/>
        <v>474</v>
      </c>
      <c r="AM2" s="75">
        <f t="shared" si="4"/>
        <v>474</v>
      </c>
      <c r="AN2" s="75">
        <f t="shared" si="4"/>
        <v>474</v>
      </c>
      <c r="AO2" s="75">
        <f t="shared" si="4"/>
        <v>474</v>
      </c>
      <c r="AP2" s="75">
        <f t="shared" si="4"/>
        <v>474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59</v>
      </c>
      <c r="P3" s="12">
        <f t="shared" si="6"/>
        <v>16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 t="s">
        <v>1452</v>
      </c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8"/>
      <c r="M7" s="88"/>
      <c r="N7" s="88"/>
      <c r="O7" s="88" t="s">
        <v>1452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8"/>
      <c r="M8" s="88"/>
      <c r="N8" s="88"/>
      <c r="O8" s="88" t="s">
        <v>1452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1452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8"/>
      <c r="M10" s="88"/>
      <c r="N10" s="88"/>
      <c r="O10" s="88" t="s">
        <v>1452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1452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8"/>
      <c r="M12" s="88"/>
      <c r="N12" s="88"/>
      <c r="O12" s="88" t="s">
        <v>1452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8"/>
      <c r="M13" s="88"/>
      <c r="N13" s="88"/>
      <c r="O13" s="88" t="s">
        <v>1452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/>
      <c r="M14" s="88"/>
      <c r="N14" s="88"/>
      <c r="O14" s="88" t="s">
        <v>1452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24</v>
      </c>
      <c r="J15" s="34">
        <f t="shared" si="8"/>
        <v>4</v>
      </c>
      <c r="K15" s="35">
        <f t="shared" si="9"/>
        <v>0.8571428571428571</v>
      </c>
      <c r="L15" s="88" t="s">
        <v>1452</v>
      </c>
      <c r="M15" s="88" t="s">
        <v>1452</v>
      </c>
      <c r="N15" s="88" t="s">
        <v>1452</v>
      </c>
      <c r="O15" s="88" t="s">
        <v>1452</v>
      </c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 t="s">
        <v>1452</v>
      </c>
      <c r="M79" s="88" t="s">
        <v>1452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27</v>
      </c>
      <c r="J130" s="34">
        <f t="shared" si="16"/>
        <v>1</v>
      </c>
      <c r="K130" s="35">
        <f t="shared" si="17"/>
        <v>0.9642857142857143</v>
      </c>
      <c r="L130" s="88"/>
      <c r="M130" s="88"/>
      <c r="N130" s="88"/>
      <c r="O130" s="88"/>
      <c r="P130" s="88" t="s">
        <v>1452</v>
      </c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27</v>
      </c>
      <c r="J139" s="34">
        <f t="shared" si="16"/>
        <v>1</v>
      </c>
      <c r="K139" s="35">
        <f t="shared" si="17"/>
        <v>0.9642857142857143</v>
      </c>
      <c r="L139" s="88"/>
      <c r="M139" s="88"/>
      <c r="N139" s="88"/>
      <c r="O139" s="88"/>
      <c r="P139" s="88" t="s">
        <v>1452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27</v>
      </c>
      <c r="J140" s="34">
        <f t="shared" si="16"/>
        <v>1</v>
      </c>
      <c r="K140" s="35">
        <f t="shared" si="17"/>
        <v>0.9642857142857143</v>
      </c>
      <c r="L140" s="88"/>
      <c r="M140" s="88"/>
      <c r="N140" s="88"/>
      <c r="O140" s="88"/>
      <c r="P140" s="88" t="s">
        <v>1452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1452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1452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24</v>
      </c>
      <c r="J148" s="34">
        <f t="shared" ref="J148:J252" si="23">COUNTIF(L148:AM148,"APAGADO")</f>
        <v>4</v>
      </c>
      <c r="K148" s="35">
        <f t="shared" ref="K148:K252" si="24">(I148)/(J148+I148)</f>
        <v>0.8571428571428571</v>
      </c>
      <c r="L148" s="88" t="s">
        <v>1452</v>
      </c>
      <c r="M148" s="88" t="s">
        <v>1452</v>
      </c>
      <c r="N148" s="88" t="s">
        <v>1452</v>
      </c>
      <c r="O148" s="88" t="s">
        <v>1452</v>
      </c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 t="s">
        <v>1452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 t="s">
        <v>1452</v>
      </c>
      <c r="M152" s="88" t="s">
        <v>1452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 t="s">
        <v>1452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8"/>
      <c r="M179" s="88"/>
      <c r="N179" s="88"/>
      <c r="O179" s="88" t="s">
        <v>1452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 t="s">
        <v>1452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8"/>
      <c r="M181" s="88"/>
      <c r="N181" s="88"/>
      <c r="O181" s="88" t="s">
        <v>1452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8"/>
      <c r="M182" s="88"/>
      <c r="N182" s="88"/>
      <c r="O182" s="88" t="s">
        <v>1452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8"/>
      <c r="M183" s="88"/>
      <c r="N183" s="88"/>
      <c r="O183" s="88" t="s">
        <v>1452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27</v>
      </c>
      <c r="J185" s="34">
        <f t="shared" si="23"/>
        <v>1</v>
      </c>
      <c r="K185" s="35">
        <f t="shared" si="24"/>
        <v>0.9642857142857143</v>
      </c>
      <c r="L185" s="88"/>
      <c r="M185" s="88"/>
      <c r="N185" s="88"/>
      <c r="O185" s="88" t="s">
        <v>1452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8"/>
      <c r="M186" s="88"/>
      <c r="N186" s="88"/>
      <c r="O186" s="88" t="s">
        <v>1452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26</v>
      </c>
      <c r="J187" s="34">
        <f t="shared" si="23"/>
        <v>2</v>
      </c>
      <c r="K187" s="35">
        <f t="shared" si="24"/>
        <v>0.9285714285714286</v>
      </c>
      <c r="L187" s="88"/>
      <c r="M187" s="88"/>
      <c r="N187" s="88"/>
      <c r="O187" s="88" t="s">
        <v>1452</v>
      </c>
      <c r="P187" s="88" t="s">
        <v>1452</v>
      </c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8"/>
      <c r="M188" s="88"/>
      <c r="N188" s="88"/>
      <c r="O188" s="88" t="s">
        <v>1452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27</v>
      </c>
      <c r="J189" s="34">
        <f t="shared" si="23"/>
        <v>1</v>
      </c>
      <c r="K189" s="35">
        <f t="shared" si="24"/>
        <v>0.9642857142857143</v>
      </c>
      <c r="L189" s="88"/>
      <c r="M189" s="88"/>
      <c r="N189" s="88"/>
      <c r="O189" s="88" t="s">
        <v>1452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8"/>
      <c r="M190" s="88"/>
      <c r="N190" s="88"/>
      <c r="O190" s="88" t="s">
        <v>1452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8"/>
      <c r="M191" s="88"/>
      <c r="N191" s="88"/>
      <c r="O191" s="88" t="s">
        <v>1452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27</v>
      </c>
      <c r="J192" s="34">
        <f t="shared" ref="J192" si="27">COUNTIF(L192:AM192,"APAGADO")</f>
        <v>1</v>
      </c>
      <c r="K192" s="35">
        <f t="shared" ref="K192" si="28">(I192)/(J192+I192)</f>
        <v>0.9642857142857143</v>
      </c>
      <c r="L192" s="88"/>
      <c r="M192" s="88"/>
      <c r="N192" s="88"/>
      <c r="O192" s="88" t="s">
        <v>1452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23</v>
      </c>
      <c r="J194" s="34">
        <f t="shared" si="23"/>
        <v>5</v>
      </c>
      <c r="K194" s="35">
        <f t="shared" si="24"/>
        <v>0.8214285714285714</v>
      </c>
      <c r="L194" s="88" t="s">
        <v>1452</v>
      </c>
      <c r="M194" s="88" t="s">
        <v>1452</v>
      </c>
      <c r="N194" s="88" t="s">
        <v>1452</v>
      </c>
      <c r="O194" s="88" t="s">
        <v>1452</v>
      </c>
      <c r="P194" s="88" t="s">
        <v>1452</v>
      </c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 t="s">
        <v>1452</v>
      </c>
      <c r="M195" s="88" t="s">
        <v>1452</v>
      </c>
      <c r="N195" s="88" t="s">
        <v>1452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23</v>
      </c>
      <c r="J196" s="34">
        <f t="shared" si="23"/>
        <v>5</v>
      </c>
      <c r="K196" s="35">
        <f t="shared" si="24"/>
        <v>0.8214285714285714</v>
      </c>
      <c r="L196" s="88" t="s">
        <v>1452</v>
      </c>
      <c r="M196" s="88" t="s">
        <v>1452</v>
      </c>
      <c r="N196" s="88" t="s">
        <v>1452</v>
      </c>
      <c r="O196" s="88" t="s">
        <v>1452</v>
      </c>
      <c r="P196" s="88" t="s">
        <v>1452</v>
      </c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27</v>
      </c>
      <c r="J204" s="34">
        <f t="shared" si="23"/>
        <v>1</v>
      </c>
      <c r="K204" s="35">
        <f t="shared" si="24"/>
        <v>0.9642857142857143</v>
      </c>
      <c r="L204" s="88"/>
      <c r="M204" s="88"/>
      <c r="N204" s="88"/>
      <c r="O204" s="88" t="s">
        <v>1452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27</v>
      </c>
      <c r="J205" s="34">
        <f t="shared" si="23"/>
        <v>1</v>
      </c>
      <c r="K205" s="35">
        <f t="shared" si="24"/>
        <v>0.9642857142857143</v>
      </c>
      <c r="L205" s="88"/>
      <c r="M205" s="88"/>
      <c r="N205" s="88"/>
      <c r="O205" s="88" t="s">
        <v>1452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1452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27</v>
      </c>
      <c r="J207" s="34">
        <f t="shared" si="23"/>
        <v>1</v>
      </c>
      <c r="K207" s="35">
        <f t="shared" si="24"/>
        <v>0.9642857142857143</v>
      </c>
      <c r="L207" s="88"/>
      <c r="M207" s="88"/>
      <c r="N207" s="88"/>
      <c r="O207" s="88" t="s">
        <v>1452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1452</v>
      </c>
      <c r="P208" s="88" t="s">
        <v>1452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27</v>
      </c>
      <c r="J209" s="34">
        <f t="shared" si="23"/>
        <v>1</v>
      </c>
      <c r="K209" s="35">
        <f t="shared" si="24"/>
        <v>0.9642857142857143</v>
      </c>
      <c r="L209" s="88"/>
      <c r="M209" s="88"/>
      <c r="N209" s="88"/>
      <c r="O209" s="88" t="s">
        <v>1452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27</v>
      </c>
      <c r="J211" s="34">
        <f t="shared" ref="J211" si="34">COUNTIF(L211:AM211,"APAGADO")</f>
        <v>1</v>
      </c>
      <c r="K211" s="35">
        <f t="shared" ref="K211" si="35">(I211)/(J211+I211)</f>
        <v>0.9642857142857143</v>
      </c>
      <c r="L211" s="88"/>
      <c r="M211" s="88"/>
      <c r="N211" s="88"/>
      <c r="O211" s="88" t="s">
        <v>1452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23</v>
      </c>
      <c r="J224" s="34">
        <f t="shared" si="23"/>
        <v>5</v>
      </c>
      <c r="K224" s="35">
        <f t="shared" si="24"/>
        <v>0.8214285714285714</v>
      </c>
      <c r="L224" s="88" t="s">
        <v>1452</v>
      </c>
      <c r="M224" s="88" t="s">
        <v>1452</v>
      </c>
      <c r="N224" s="88" t="s">
        <v>1452</v>
      </c>
      <c r="O224" s="88" t="s">
        <v>1452</v>
      </c>
      <c r="P224" s="88" t="s">
        <v>1452</v>
      </c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24</v>
      </c>
      <c r="J230" s="34">
        <f t="shared" si="23"/>
        <v>4</v>
      </c>
      <c r="K230" s="35">
        <f t="shared" si="24"/>
        <v>0.8571428571428571</v>
      </c>
      <c r="L230" s="88" t="s">
        <v>1452</v>
      </c>
      <c r="M230" s="88" t="s">
        <v>1452</v>
      </c>
      <c r="N230" s="88" t="s">
        <v>1452</v>
      </c>
      <c r="O230" s="88" t="s">
        <v>1452</v>
      </c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23</v>
      </c>
      <c r="J231" s="34">
        <f t="shared" si="23"/>
        <v>5</v>
      </c>
      <c r="K231" s="35">
        <f t="shared" si="24"/>
        <v>0.8214285714285714</v>
      </c>
      <c r="L231" s="88" t="s">
        <v>1452</v>
      </c>
      <c r="M231" s="88" t="s">
        <v>1452</v>
      </c>
      <c r="N231" s="88" t="s">
        <v>1452</v>
      </c>
      <c r="O231" s="88" t="s">
        <v>1452</v>
      </c>
      <c r="P231" s="88" t="s">
        <v>1452</v>
      </c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24</v>
      </c>
      <c r="J232" s="34">
        <f>COUNTIF(L232:AM232,"APAGADO")</f>
        <v>4</v>
      </c>
      <c r="K232" s="35">
        <f>(I232)/(J232+I232)</f>
        <v>0.8571428571428571</v>
      </c>
      <c r="L232" s="88" t="s">
        <v>1452</v>
      </c>
      <c r="M232" s="88" t="s">
        <v>1452</v>
      </c>
      <c r="N232" s="88" t="s">
        <v>1452</v>
      </c>
      <c r="O232" s="88" t="s">
        <v>1452</v>
      </c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25</v>
      </c>
      <c r="J239" s="34">
        <f t="shared" si="23"/>
        <v>3</v>
      </c>
      <c r="K239" s="35">
        <f t="shared" si="24"/>
        <v>0.8928571428571429</v>
      </c>
      <c r="L239" s="88" t="s">
        <v>1452</v>
      </c>
      <c r="M239" s="88" t="s">
        <v>1452</v>
      </c>
      <c r="N239" s="88" t="s">
        <v>1452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1452</v>
      </c>
      <c r="M240" s="88" t="s">
        <v>1452</v>
      </c>
      <c r="N240" s="88" t="s">
        <v>1452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1452</v>
      </c>
      <c r="M241" s="88" t="s">
        <v>1452</v>
      </c>
      <c r="N241" s="88" t="s">
        <v>1452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23</v>
      </c>
      <c r="J245" s="34">
        <f t="shared" si="23"/>
        <v>5</v>
      </c>
      <c r="K245" s="35">
        <f t="shared" si="24"/>
        <v>0.8214285714285714</v>
      </c>
      <c r="L245" s="88" t="s">
        <v>1452</v>
      </c>
      <c r="M245" s="88" t="s">
        <v>1452</v>
      </c>
      <c r="N245" s="88" t="s">
        <v>1452</v>
      </c>
      <c r="O245" s="88" t="s">
        <v>1452</v>
      </c>
      <c r="P245" s="88" t="s">
        <v>1452</v>
      </c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 t="s">
        <v>1452</v>
      </c>
      <c r="M246" s="88" t="s">
        <v>1452</v>
      </c>
      <c r="N246" s="88" t="s">
        <v>1452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 t="s">
        <v>1452</v>
      </c>
      <c r="M247" s="88" t="s">
        <v>1452</v>
      </c>
      <c r="N247" s="88" t="s">
        <v>1452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1452</v>
      </c>
      <c r="M248" s="88" t="s">
        <v>1452</v>
      </c>
      <c r="N248" s="88" t="s">
        <v>1452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24</v>
      </c>
      <c r="J255" s="34">
        <f t="shared" si="36"/>
        <v>4</v>
      </c>
      <c r="K255" s="35">
        <f t="shared" si="37"/>
        <v>0.8571428571428571</v>
      </c>
      <c r="L255" s="88" t="s">
        <v>1452</v>
      </c>
      <c r="M255" s="88" t="s">
        <v>1452</v>
      </c>
      <c r="N255" s="88" t="s">
        <v>1452</v>
      </c>
      <c r="O255" s="88" t="s">
        <v>1452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24</v>
      </c>
      <c r="J256" s="34">
        <f t="shared" ref="J256" si="39">COUNTIF(L256:AM256,"APAGADO")</f>
        <v>4</v>
      </c>
      <c r="K256" s="35">
        <f t="shared" ref="K256" si="40">(I256)/(J256+I256)</f>
        <v>0.8571428571428571</v>
      </c>
      <c r="L256" s="88" t="s">
        <v>1452</v>
      </c>
      <c r="M256" s="88" t="s">
        <v>1452</v>
      </c>
      <c r="N256" s="88" t="s">
        <v>1452</v>
      </c>
      <c r="O256" s="88" t="s">
        <v>1452</v>
      </c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1">COUNTIF(L257:AM257,"")</f>
        <v>24</v>
      </c>
      <c r="J257" s="34">
        <f t="shared" ref="J257" si="42">COUNTIF(L257:AM257,"APAGADO")</f>
        <v>4</v>
      </c>
      <c r="K257" s="35">
        <f t="shared" ref="K257" si="43">(I257)/(J257+I257)</f>
        <v>0.8571428571428571</v>
      </c>
      <c r="L257" s="88" t="s">
        <v>1452</v>
      </c>
      <c r="M257" s="88" t="s">
        <v>1452</v>
      </c>
      <c r="N257" s="88" t="s">
        <v>1452</v>
      </c>
      <c r="O257" s="88" t="s">
        <v>1452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1452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27</v>
      </c>
      <c r="J282" s="34">
        <f t="shared" si="36"/>
        <v>1</v>
      </c>
      <c r="K282" s="35">
        <f t="shared" si="37"/>
        <v>0.9642857142857143</v>
      </c>
      <c r="L282" s="88"/>
      <c r="M282" s="88"/>
      <c r="N282" s="88"/>
      <c r="O282" s="88" t="s">
        <v>1452</v>
      </c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27</v>
      </c>
      <c r="J283" s="34">
        <f t="shared" si="36"/>
        <v>1</v>
      </c>
      <c r="K283" s="35">
        <f t="shared" si="37"/>
        <v>0.9642857142857143</v>
      </c>
      <c r="L283" s="88"/>
      <c r="M283" s="88"/>
      <c r="N283" s="88"/>
      <c r="O283" s="88" t="s">
        <v>1452</v>
      </c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27</v>
      </c>
      <c r="J284" s="34">
        <f>COUNTIF(L284:AM284,"APAGADO")</f>
        <v>1</v>
      </c>
      <c r="K284" s="35">
        <f>(I284)/(J284+I284)</f>
        <v>0.9642857142857143</v>
      </c>
      <c r="L284" s="88"/>
      <c r="M284" s="88"/>
      <c r="N284" s="88"/>
      <c r="O284" s="88" t="s">
        <v>1452</v>
      </c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27</v>
      </c>
      <c r="J285" s="34">
        <f>COUNTIF(L285:AM285,"APAGADO")</f>
        <v>1</v>
      </c>
      <c r="K285" s="35">
        <f>(I285)/(J285+I285)</f>
        <v>0.9642857142857143</v>
      </c>
      <c r="L285" s="88"/>
      <c r="M285" s="88"/>
      <c r="N285" s="88"/>
      <c r="O285" s="88" t="s">
        <v>1452</v>
      </c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27</v>
      </c>
      <c r="J286" s="34">
        <f>COUNTIF(L286:AM286,"APAGADO")</f>
        <v>1</v>
      </c>
      <c r="K286" s="35">
        <f>(I286)/(J286+I286)</f>
        <v>0.9642857142857143</v>
      </c>
      <c r="L286" s="88"/>
      <c r="M286" s="88"/>
      <c r="N286" s="88"/>
      <c r="O286" s="88" t="s">
        <v>1452</v>
      </c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27</v>
      </c>
      <c r="J287" s="34">
        <f>COUNTIF(L287:AM287,"APAGADO")</f>
        <v>1</v>
      </c>
      <c r="K287" s="35">
        <f>(I287)/(J287+I287)</f>
        <v>0.9642857142857143</v>
      </c>
      <c r="L287" s="88"/>
      <c r="M287" s="88"/>
      <c r="N287" s="88"/>
      <c r="O287" s="88" t="s">
        <v>1452</v>
      </c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26</v>
      </c>
      <c r="J294" s="34">
        <f>COUNTIF(L294:AM294,"APAGADO")</f>
        <v>2</v>
      </c>
      <c r="K294" s="35">
        <f>(I294)/(J294+I294)</f>
        <v>0.9285714285714286</v>
      </c>
      <c r="L294" s="88"/>
      <c r="M294" s="88"/>
      <c r="N294" s="88" t="s">
        <v>1452</v>
      </c>
      <c r="O294" s="88" t="s">
        <v>1452</v>
      </c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1452</v>
      </c>
      <c r="M299" s="88" t="s">
        <v>1452</v>
      </c>
      <c r="N299" s="88" t="s">
        <v>1452</v>
      </c>
      <c r="O299" s="88" t="s">
        <v>1452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25</v>
      </c>
      <c r="J319" s="34">
        <f t="shared" si="48"/>
        <v>3</v>
      </c>
      <c r="K319" s="35">
        <f t="shared" si="49"/>
        <v>0.8928571428571429</v>
      </c>
      <c r="L319" s="88" t="s">
        <v>1452</v>
      </c>
      <c r="M319" s="88" t="s">
        <v>1452</v>
      </c>
      <c r="N319" s="88" t="s">
        <v>1452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25</v>
      </c>
      <c r="J320" s="34">
        <f t="shared" si="48"/>
        <v>3</v>
      </c>
      <c r="K320" s="35">
        <f t="shared" si="49"/>
        <v>0.8928571428571429</v>
      </c>
      <c r="L320" s="88" t="s">
        <v>1452</v>
      </c>
      <c r="M320" s="88" t="s">
        <v>1452</v>
      </c>
      <c r="N320" s="88" t="s">
        <v>1452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25</v>
      </c>
      <c r="J321" s="34">
        <f t="shared" si="48"/>
        <v>3</v>
      </c>
      <c r="K321" s="35">
        <f t="shared" si="49"/>
        <v>0.8928571428571429</v>
      </c>
      <c r="L321" s="88" t="s">
        <v>1452</v>
      </c>
      <c r="M321" s="88" t="s">
        <v>1452</v>
      </c>
      <c r="N321" s="88" t="s">
        <v>1452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25</v>
      </c>
      <c r="J322" s="34">
        <f t="shared" si="48"/>
        <v>3</v>
      </c>
      <c r="K322" s="35">
        <f t="shared" si="49"/>
        <v>0.8928571428571429</v>
      </c>
      <c r="L322" s="88" t="s">
        <v>1452</v>
      </c>
      <c r="M322" s="88" t="s">
        <v>1452</v>
      </c>
      <c r="N322" s="88" t="s">
        <v>1452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/>
      <c r="M329" s="88"/>
      <c r="N329" s="88"/>
      <c r="O329" s="88"/>
      <c r="P329" s="88" t="s">
        <v>1452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1452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1452</v>
      </c>
      <c r="M342" s="88" t="s">
        <v>1452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8"/>
      <c r="M351" s="88"/>
      <c r="N351" s="88"/>
      <c r="O351" s="88" t="s">
        <v>1452</v>
      </c>
      <c r="P351" s="88" t="s">
        <v>1452</v>
      </c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1452</v>
      </c>
      <c r="M356" s="88" t="s">
        <v>1452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27</v>
      </c>
      <c r="J361" s="34">
        <f t="shared" si="48"/>
        <v>1</v>
      </c>
      <c r="K361" s="35">
        <f t="shared" si="49"/>
        <v>0.9642857142857143</v>
      </c>
      <c r="L361" s="88"/>
      <c r="M361" s="88"/>
      <c r="N361" s="88"/>
      <c r="O361" s="88" t="s">
        <v>1452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8"/>
      <c r="M362" s="88"/>
      <c r="N362" s="88"/>
      <c r="O362" s="88" t="s">
        <v>1452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24</v>
      </c>
      <c r="J380" s="34">
        <f t="shared" si="48"/>
        <v>4</v>
      </c>
      <c r="K380" s="35">
        <f t="shared" si="49"/>
        <v>0.8571428571428571</v>
      </c>
      <c r="L380" s="88" t="s">
        <v>1452</v>
      </c>
      <c r="M380" s="88" t="s">
        <v>1452</v>
      </c>
      <c r="N380" s="88" t="s">
        <v>1452</v>
      </c>
      <c r="O380" s="88" t="s">
        <v>1452</v>
      </c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24</v>
      </c>
      <c r="J387" s="34">
        <f t="shared" ref="J387" si="54">COUNTIF(L387:AM387,"APAGADO")</f>
        <v>4</v>
      </c>
      <c r="K387" s="35">
        <f t="shared" ref="K387" si="55">(I387)/(J387+I387)</f>
        <v>0.8571428571428571</v>
      </c>
      <c r="L387" s="88" t="s">
        <v>1452</v>
      </c>
      <c r="M387" s="88" t="s">
        <v>1452</v>
      </c>
      <c r="N387" s="88" t="s">
        <v>1452</v>
      </c>
      <c r="O387" s="88" t="s">
        <v>1452</v>
      </c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1"/>
        <v>26</v>
      </c>
      <c r="J463" s="34">
        <f t="shared" si="62"/>
        <v>2</v>
      </c>
      <c r="K463" s="35">
        <f t="shared" si="63"/>
        <v>0.9285714285714286</v>
      </c>
      <c r="L463" s="88" t="s">
        <v>1452</v>
      </c>
      <c r="M463" s="88" t="s">
        <v>1452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1"/>
        <v>25</v>
      </c>
      <c r="J465" s="34">
        <f t="shared" si="62"/>
        <v>3</v>
      </c>
      <c r="K465" s="35">
        <f t="shared" si="63"/>
        <v>0.8928571428571429</v>
      </c>
      <c r="L465" s="88" t="s">
        <v>1452</v>
      </c>
      <c r="M465" s="88" t="s">
        <v>1452</v>
      </c>
      <c r="N465" s="88"/>
      <c r="O465" s="88" t="s">
        <v>1452</v>
      </c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1"/>
        <v>25</v>
      </c>
      <c r="J466" s="34">
        <f t="shared" si="62"/>
        <v>3</v>
      </c>
      <c r="K466" s="35">
        <f t="shared" si="63"/>
        <v>0.8928571428571429</v>
      </c>
      <c r="L466" s="88" t="s">
        <v>1452</v>
      </c>
      <c r="M466" s="88" t="s">
        <v>1452</v>
      </c>
      <c r="N466" s="88"/>
      <c r="O466" s="88" t="s">
        <v>1452</v>
      </c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78" si="64">COUNTIF(L467:AM467,"")</f>
        <v>28</v>
      </c>
      <c r="J467" s="34">
        <f t="shared" ref="J467:J478" si="65">COUNTIF(L467:AM467,"APAGADO")</f>
        <v>0</v>
      </c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78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474</v>
      </c>
      <c r="G2" s="36">
        <f t="shared" ref="G2" si="1">E2/F2</f>
        <v>6.5400843881856546E-2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474</v>
      </c>
      <c r="G3" s="36">
        <f t="shared" ref="G3" si="3">E3/F3</f>
        <v>6.3291139240506333E-2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474</v>
      </c>
      <c r="G4" s="36">
        <f t="shared" ref="G4:G7" si="5">E4/F4</f>
        <v>5.6962025316455694E-2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474</v>
      </c>
      <c r="G5" s="36">
        <f t="shared" si="5"/>
        <v>0.1160337552742616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474</v>
      </c>
      <c r="G6" s="36">
        <f t="shared" si="5"/>
        <v>3.3755274261603373E-2</v>
      </c>
    </row>
    <row r="7" spans="1:7" x14ac:dyDescent="0.25">
      <c r="A7" s="17">
        <f>'APAGADOS RADIO'!K3</f>
        <v>45144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474</v>
      </c>
      <c r="G7" s="36">
        <f t="shared" si="5"/>
        <v>0</v>
      </c>
    </row>
    <row r="8" spans="1:7" x14ac:dyDescent="0.25">
      <c r="A8" s="17">
        <f>'APAGADOS RADIO'!L3</f>
        <v>45145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474</v>
      </c>
      <c r="G8" s="36">
        <f t="shared" ref="G8:G18" si="7">E8/F8</f>
        <v>0</v>
      </c>
    </row>
    <row r="9" spans="1:7" x14ac:dyDescent="0.25">
      <c r="A9" s="17">
        <f>'APAGADOS RADIO'!M3</f>
        <v>45146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474</v>
      </c>
      <c r="G11" s="36">
        <f t="shared" si="7"/>
        <v>0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474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474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474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474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474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474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474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474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474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474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474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474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474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474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474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474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474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474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</row>
    <row r="36" spans="1:30" x14ac:dyDescent="0.25">
      <c r="A36" s="14">
        <f t="shared" si="10"/>
        <v>45140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45141</v>
      </c>
      <c r="B37"/>
      <c r="C37"/>
      <c r="D37"/>
      <c r="E37"/>
      <c r="F37"/>
      <c r="G37" s="36"/>
    </row>
    <row r="38" spans="1:30" x14ac:dyDescent="0.25">
      <c r="A38" s="14">
        <f t="shared" si="10"/>
        <v>45142</v>
      </c>
    </row>
    <row r="39" spans="1:30" x14ac:dyDescent="0.25">
      <c r="A39" s="14">
        <f t="shared" si="10"/>
        <v>45143</v>
      </c>
    </row>
    <row r="40" spans="1:30" x14ac:dyDescent="0.25">
      <c r="A40" s="14">
        <f t="shared" si="10"/>
        <v>45144</v>
      </c>
      <c r="D40" s="17"/>
      <c r="E40" s="36"/>
    </row>
    <row r="41" spans="1:30" x14ac:dyDescent="0.25">
      <c r="A41" s="14">
        <f t="shared" si="10"/>
        <v>45145</v>
      </c>
      <c r="D41" s="17"/>
      <c r="E41" s="36"/>
    </row>
    <row r="42" spans="1:30" x14ac:dyDescent="0.25">
      <c r="A42" s="14">
        <f t="shared" si="10"/>
        <v>45146</v>
      </c>
      <c r="D42" s="17"/>
      <c r="E42" s="36"/>
    </row>
    <row r="43" spans="1:30" x14ac:dyDescent="0.25">
      <c r="A43" s="14">
        <f t="shared" si="10"/>
        <v>45147</v>
      </c>
      <c r="D43" s="17"/>
      <c r="E43" s="36"/>
    </row>
    <row r="44" spans="1:30" x14ac:dyDescent="0.25">
      <c r="A44" s="14">
        <f t="shared" si="10"/>
        <v>45148</v>
      </c>
      <c r="D44" s="17"/>
      <c r="E44" s="36"/>
    </row>
    <row r="45" spans="1:30" x14ac:dyDescent="0.25">
      <c r="A45" s="14">
        <f t="shared" si="10"/>
        <v>45149</v>
      </c>
      <c r="D45" s="17"/>
      <c r="E45" s="36"/>
    </row>
    <row r="46" spans="1:30" x14ac:dyDescent="0.25">
      <c r="A46" s="14">
        <f t="shared" si="10"/>
        <v>45150</v>
      </c>
      <c r="D46" s="17"/>
      <c r="E46" s="36"/>
    </row>
    <row r="47" spans="1:30" x14ac:dyDescent="0.25">
      <c r="A47" s="14">
        <f t="shared" si="10"/>
        <v>45151</v>
      </c>
      <c r="D47" s="17"/>
      <c r="E47" s="36"/>
    </row>
    <row r="48" spans="1:30" x14ac:dyDescent="0.25">
      <c r="A48" s="14">
        <f t="shared" si="10"/>
        <v>45152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0</v>
      </c>
      <c r="F49">
        <f>paradas!T3</f>
        <v>0</v>
      </c>
      <c r="G49" s="107">
        <f t="shared" ref="G49:G53" si="11">E49+F49</f>
        <v>0</v>
      </c>
    </row>
    <row r="50" spans="1:7" x14ac:dyDescent="0.25">
      <c r="A50" s="14">
        <f t="shared" si="10"/>
        <v>45154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0</v>
      </c>
      <c r="F50">
        <f>paradas!U3</f>
        <v>0</v>
      </c>
      <c r="G50" s="107">
        <f t="shared" si="11"/>
        <v>0</v>
      </c>
    </row>
    <row r="51" spans="1:7" x14ac:dyDescent="0.25">
      <c r="A51" s="14">
        <f t="shared" si="10"/>
        <v>45155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0</v>
      </c>
      <c r="F51">
        <f>paradas!V3</f>
        <v>0</v>
      </c>
      <c r="G51" s="107">
        <f t="shared" si="11"/>
        <v>0</v>
      </c>
    </row>
    <row r="52" spans="1:7" x14ac:dyDescent="0.25">
      <c r="A52" s="14">
        <f t="shared" si="10"/>
        <v>45156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0</v>
      </c>
      <c r="F52">
        <f>paradas!W3</f>
        <v>0</v>
      </c>
      <c r="G52" s="107">
        <f t="shared" si="11"/>
        <v>0</v>
      </c>
    </row>
    <row r="53" spans="1:7" x14ac:dyDescent="0.25">
      <c r="A53" s="14">
        <f t="shared" si="10"/>
        <v>45157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0</v>
      </c>
      <c r="F53">
        <f>paradas!X3</f>
        <v>0</v>
      </c>
      <c r="G53" s="107">
        <f t="shared" si="11"/>
        <v>0</v>
      </c>
    </row>
    <row r="54" spans="1:7" x14ac:dyDescent="0.25">
      <c r="A54" s="14">
        <f t="shared" si="10"/>
        <v>45158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45159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45161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45162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45163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45164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45165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45166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45167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45168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3" workbookViewId="0">
      <selection activeCell="F23" sqref="F23:F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994</v>
      </c>
      <c r="E1" s="62" t="s">
        <v>995</v>
      </c>
    </row>
    <row r="2" spans="1:10" ht="15.6" customHeight="1" thickTop="1" thickBot="1" x14ac:dyDescent="0.3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7.25" thickTop="1" thickBot="1" x14ac:dyDescent="0.3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5" thickTop="1" x14ac:dyDescent="0.25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">
      <c r="B9" s="63" t="s">
        <v>1330</v>
      </c>
      <c r="C9" s="64"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7.25" thickTop="1" thickBot="1" x14ac:dyDescent="0.3">
      <c r="B11" s="67" t="s">
        <v>1331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1419</v>
      </c>
      <c r="H11" s="120">
        <v>11</v>
      </c>
      <c r="I11" s="124"/>
      <c r="J11" s="116"/>
    </row>
    <row r="12" spans="1:10" ht="15" customHeight="1" thickTop="1" x14ac:dyDescent="0.25">
      <c r="B12" s="67" t="s">
        <v>1332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1154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1421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1145</v>
      </c>
      <c r="C14" s="96">
        <v>7</v>
      </c>
      <c r="D14" s="96"/>
      <c r="E14" s="97">
        <v>0.03</v>
      </c>
      <c r="F14" s="130"/>
      <c r="G14" s="67" t="s">
        <v>1427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1146</v>
      </c>
      <c r="C15" s="96">
        <v>23</v>
      </c>
      <c r="D15" s="96"/>
      <c r="E15" s="98">
        <v>0.11</v>
      </c>
      <c r="F15" s="131"/>
      <c r="G15" s="70" t="s">
        <v>1426</v>
      </c>
      <c r="H15" s="122">
        <v>3</v>
      </c>
      <c r="I15" s="128"/>
      <c r="J15" s="114"/>
    </row>
    <row r="16" spans="1:10" ht="17.25" thickTop="1" thickBot="1" x14ac:dyDescent="0.3">
      <c r="B16" s="63" t="s">
        <v>1330</v>
      </c>
      <c r="C16" s="64">
        <f>AUXILIAR!F4</f>
        <v>474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5.6962025316455694E-2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7.25" thickTop="1" thickBot="1" x14ac:dyDescent="0.3">
      <c r="B18" s="67" t="s">
        <v>1331</v>
      </c>
      <c r="C18" s="85">
        <v>2</v>
      </c>
      <c r="D18" s="68">
        <f>D17-C18</f>
        <v>25</v>
      </c>
      <c r="E18" s="69">
        <f>D18/C16</f>
        <v>5.2742616033755275E-2</v>
      </c>
      <c r="F18" s="130"/>
      <c r="G18" s="117" t="s">
        <v>1419</v>
      </c>
      <c r="H18" s="120">
        <v>11</v>
      </c>
      <c r="I18" s="124"/>
      <c r="J18" s="116"/>
    </row>
    <row r="19" spans="2:10" ht="16.5" thickTop="1" x14ac:dyDescent="0.25">
      <c r="B19" s="67" t="s">
        <v>1332</v>
      </c>
      <c r="C19" s="85">
        <v>1</v>
      </c>
      <c r="D19" s="68">
        <f>D18-C19</f>
        <v>24</v>
      </c>
      <c r="E19" s="69">
        <f>D19/C16</f>
        <v>5.0632911392405063E-2</v>
      </c>
      <c r="F19" s="130"/>
      <c r="G19" s="67" t="s">
        <v>1154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4.6413502109704644E-2</v>
      </c>
      <c r="F20" s="130"/>
      <c r="G20" s="67" t="s">
        <v>1421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1145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1427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1146</v>
      </c>
      <c r="C22" s="96">
        <f>Hoja1!H5</f>
        <v>21</v>
      </c>
      <c r="D22" s="96"/>
      <c r="E22" s="98">
        <v>0.1</v>
      </c>
      <c r="F22" s="131"/>
      <c r="G22" s="70" t="s">
        <v>1426</v>
      </c>
      <c r="H22" s="122">
        <v>3</v>
      </c>
      <c r="I22" s="128"/>
      <c r="J22" s="114"/>
    </row>
    <row r="23" spans="2:10" ht="17.25" thickTop="1" thickBot="1" x14ac:dyDescent="0.3">
      <c r="B23" s="63" t="s">
        <v>1330</v>
      </c>
      <c r="C23" s="64">
        <f>AUXILIAR!F5</f>
        <v>474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0.12025316455696203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7.25" thickTop="1" thickBot="1" x14ac:dyDescent="0.3">
      <c r="B25" s="67" t="s">
        <v>1331</v>
      </c>
      <c r="C25" s="85">
        <v>1</v>
      </c>
      <c r="D25" s="68">
        <f>D24-C25</f>
        <v>56</v>
      </c>
      <c r="E25" s="69">
        <f>D25/C23</f>
        <v>0.11814345991561181</v>
      </c>
      <c r="F25" s="130"/>
      <c r="G25" s="117" t="s">
        <v>1419</v>
      </c>
      <c r="H25" s="120">
        <v>14</v>
      </c>
      <c r="I25" s="124"/>
      <c r="J25" s="116"/>
    </row>
    <row r="26" spans="2:10" ht="16.5" thickTop="1" x14ac:dyDescent="0.25">
      <c r="B26" s="67" t="s">
        <v>1332</v>
      </c>
      <c r="C26" s="85">
        <v>1</v>
      </c>
      <c r="D26" s="68">
        <f>D25-C26</f>
        <v>55</v>
      </c>
      <c r="E26" s="69">
        <f>D26/C23</f>
        <v>0.1160337552742616</v>
      </c>
      <c r="F26" s="130"/>
      <c r="G26" s="67" t="s">
        <v>1154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0.10759493670886076</v>
      </c>
      <c r="F27" s="130"/>
      <c r="G27" s="67" t="s">
        <v>1421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1145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1427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1146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1426</v>
      </c>
      <c r="H29" s="122">
        <v>6</v>
      </c>
      <c r="I29" s="128"/>
      <c r="J29" s="114"/>
    </row>
    <row r="30" spans="2:10" ht="17.25" thickTop="1" thickBot="1" x14ac:dyDescent="0.3">
      <c r="B30" s="63" t="s">
        <v>1330</v>
      </c>
      <c r="C30" s="64">
        <f>AUXILIAR!F6</f>
        <v>474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1145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1146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f>C38</f>
        <v>0</v>
      </c>
      <c r="E38" s="69">
        <f>D38/C37</f>
        <v>0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7.25" thickTop="1" thickBot="1" x14ac:dyDescent="0.3">
      <c r="B39" s="67" t="s">
        <v>1331</v>
      </c>
      <c r="C39" s="85">
        <v>3</v>
      </c>
      <c r="D39" s="68">
        <f>D38-C39</f>
        <v>-3</v>
      </c>
      <c r="E39" s="69">
        <f>D39/C37</f>
        <v>-6.6964285714285711E-3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1145</v>
      </c>
      <c r="C42" s="96">
        <f>Hoja1!K3</f>
        <v>0</v>
      </c>
      <c r="D42" s="96"/>
      <c r="E42" s="97">
        <f>Hoja1!K4</f>
        <v>0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1146</v>
      </c>
      <c r="C43" s="96">
        <f>Hoja1!K5</f>
        <v>0</v>
      </c>
      <c r="D43" s="96"/>
      <c r="E43" s="98">
        <f>Hoja1!K6</f>
        <v>0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1330</v>
      </c>
      <c r="C44" s="64">
        <f>AUXILIAR!F8</f>
        <v>474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7.25" thickTop="1" thickBot="1" x14ac:dyDescent="0.3">
      <c r="B46" s="67" t="s">
        <v>1331</v>
      </c>
      <c r="C46" s="85">
        <v>2</v>
      </c>
      <c r="D46" s="68">
        <f>D45-C46</f>
        <v>-2</v>
      </c>
      <c r="E46" s="69">
        <f>D46/C44</f>
        <v>-4.2194092827004216E-3</v>
      </c>
      <c r="F46" s="130"/>
      <c r="G46" s="117" t="s">
        <v>1419</v>
      </c>
      <c r="H46" s="120" t="e">
        <f>AUXILIAR!#REF!</f>
        <v>#REF!</v>
      </c>
      <c r="I46" s="124"/>
      <c r="J46" s="116"/>
    </row>
    <row r="47" spans="2:10" ht="16.5" thickTop="1" x14ac:dyDescent="0.25">
      <c r="B47" s="67" t="s">
        <v>1332</v>
      </c>
      <c r="C47" s="85">
        <v>1</v>
      </c>
      <c r="D47" s="68">
        <f>D46-C47</f>
        <v>-3</v>
      </c>
      <c r="E47" s="69">
        <f>D47/C44</f>
        <v>-6.3291139240506328E-3</v>
      </c>
      <c r="F47" s="130"/>
      <c r="G47" s="67" t="s">
        <v>1154</v>
      </c>
      <c r="H47" s="121" t="e">
        <f>AUXILIAR!#REF!</f>
        <v>#REF!</v>
      </c>
      <c r="I47" s="125" t="e">
        <f>AUXILIAR!#REF!</f>
        <v>#REF!</v>
      </c>
      <c r="J47" s="115" t="e">
        <f>I47/H47</f>
        <v>#REF!</v>
      </c>
    </row>
    <row r="48" spans="2:10" ht="16.5" thickBot="1" x14ac:dyDescent="0.3">
      <c r="B48" s="70" t="s">
        <v>16</v>
      </c>
      <c r="C48" s="71">
        <f>AUXILIAR!B8</f>
        <v>0</v>
      </c>
      <c r="D48" s="72">
        <f>D47-C48</f>
        <v>-3</v>
      </c>
      <c r="E48" s="92">
        <f>D48/C44</f>
        <v>-6.3291139240506328E-3</v>
      </c>
      <c r="F48" s="130"/>
      <c r="G48" s="67" t="s">
        <v>1421</v>
      </c>
      <c r="H48" s="121" t="e">
        <f>AUXILIAR!#REF!</f>
        <v>#REF!</v>
      </c>
      <c r="I48" s="126" t="e">
        <f>AUXILIAR!#REF!</f>
        <v>#REF!</v>
      </c>
      <c r="J48" s="110" t="e">
        <f>I48/H48</f>
        <v>#REF!</v>
      </c>
    </row>
    <row r="49" spans="2:10" ht="17.25" thickTop="1" thickBot="1" x14ac:dyDescent="0.3">
      <c r="B49" s="95" t="s">
        <v>1145</v>
      </c>
      <c r="C49" s="96">
        <f>Hoja1!L3</f>
        <v>0</v>
      </c>
      <c r="D49" s="96"/>
      <c r="E49" s="97">
        <f>Hoja1!L4</f>
        <v>0</v>
      </c>
      <c r="F49" s="130"/>
      <c r="G49" s="67" t="s">
        <v>1427</v>
      </c>
      <c r="H49" s="121" t="e">
        <f>paradas!#REF!</f>
        <v>#REF!</v>
      </c>
      <c r="I49" s="127" t="e">
        <f>paradas!#REF!+paradas!#REF!</f>
        <v>#REF!</v>
      </c>
      <c r="J49" s="113" t="e">
        <f>I49/H49</f>
        <v>#REF!</v>
      </c>
    </row>
    <row r="50" spans="2:10" ht="17.25" thickTop="1" thickBot="1" x14ac:dyDescent="0.3">
      <c r="B50" s="95" t="s">
        <v>1146</v>
      </c>
      <c r="C50" s="96">
        <f>Hoja1!L5</f>
        <v>0</v>
      </c>
      <c r="D50" s="96"/>
      <c r="E50" s="98">
        <v>0.05</v>
      </c>
      <c r="F50" s="131"/>
      <c r="G50" s="70" t="s">
        <v>1426</v>
      </c>
      <c r="H50" s="122" t="e">
        <f>AUXILIAR!#REF!</f>
        <v>#REF!</v>
      </c>
      <c r="I50" s="128"/>
      <c r="J50" s="114"/>
    </row>
    <row r="51" spans="2:10" ht="17.25" thickTop="1" thickBot="1" x14ac:dyDescent="0.3">
      <c r="B51" s="63" t="s">
        <v>1330</v>
      </c>
      <c r="C51" s="64">
        <f>AUXILIAR!F9</f>
        <v>474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7.25" thickTop="1" thickBot="1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  <c r="G53" s="117" t="s">
        <v>1419</v>
      </c>
      <c r="H53" s="120">
        <f>AUXILIAR!B6</f>
        <v>3</v>
      </c>
      <c r="I53" s="124"/>
      <c r="J53" s="116"/>
    </row>
    <row r="54" spans="2:10" ht="16.5" thickTop="1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  <c r="G54" s="67" t="s">
        <v>1154</v>
      </c>
      <c r="H54" s="121">
        <f>AUXILIAR!C6</f>
        <v>13</v>
      </c>
      <c r="I54" s="125">
        <f>AUXILIAR!E6</f>
        <v>16</v>
      </c>
      <c r="J54" s="115">
        <f>I54/H54</f>
        <v>1.2307692307692308</v>
      </c>
    </row>
    <row r="55" spans="2:10" ht="16.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  <c r="G55" s="67" t="s">
        <v>1421</v>
      </c>
      <c r="H55" s="121">
        <f>AUXILIAR!D6</f>
        <v>1</v>
      </c>
      <c r="I55" s="126">
        <f>AUXILIAR!F6</f>
        <v>474</v>
      </c>
      <c r="J55" s="110">
        <f>I55/H55</f>
        <v>474</v>
      </c>
    </row>
    <row r="56" spans="2:10" ht="17.2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  <c r="G56" s="67" t="s">
        <v>1427</v>
      </c>
      <c r="H56" s="121" t="e">
        <f>paradas!#REF!</f>
        <v>#REF!</v>
      </c>
      <c r="I56" s="127" t="e">
        <f>paradas!#REF!+paradas!#REF!</f>
        <v>#REF!</v>
      </c>
      <c r="J56" s="113" t="e">
        <f>I56/H56</f>
        <v>#REF!</v>
      </c>
    </row>
    <row r="57" spans="2:10" ht="17.25" thickTop="1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  <c r="G57" s="70" t="s">
        <v>1426</v>
      </c>
      <c r="H57" s="122">
        <f>AUXILIAR!G6</f>
        <v>3.3755274261603373E-2</v>
      </c>
      <c r="I57" s="128"/>
      <c r="J57" s="114"/>
    </row>
    <row r="58" spans="2:10" ht="17.25" thickTop="1" thickBot="1" x14ac:dyDescent="0.3">
      <c r="B58" s="63" t="s">
        <v>1330</v>
      </c>
      <c r="C58" s="64">
        <f>AUXILIAR!F10</f>
        <v>474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7.25" thickTop="1" thickBot="1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  <c r="G60" s="117" t="s">
        <v>1419</v>
      </c>
      <c r="H60" s="120">
        <f>AUXILIAR!B13</f>
        <v>0</v>
      </c>
      <c r="I60" s="124"/>
      <c r="J60" s="116"/>
    </row>
    <row r="61" spans="2:10" ht="16.5" thickTop="1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  <c r="G61" s="67" t="s">
        <v>1154</v>
      </c>
      <c r="H61" s="121">
        <f>AUXILIAR!C13</f>
        <v>0</v>
      </c>
      <c r="I61" s="125">
        <f>AUXILIAR!E13</f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  <c r="G62" s="67" t="s">
        <v>1421</v>
      </c>
      <c r="H62" s="121">
        <f>AUXILIAR!D13</f>
        <v>0</v>
      </c>
      <c r="I62" s="126">
        <f>AUXILIAR!F13</f>
        <v>474</v>
      </c>
      <c r="J62" s="110" t="e">
        <f>I62/H62</f>
        <v>#DIV/0!</v>
      </c>
    </row>
    <row r="63" spans="2:10" ht="17.2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  <c r="G63" s="67" t="s">
        <v>1427</v>
      </c>
      <c r="H63" s="121" t="e">
        <f>paradas!#REF!</f>
        <v>#REF!</v>
      </c>
      <c r="I63" s="127" t="e">
        <f>paradas!#REF!+paradas!#REF!</f>
        <v>#REF!</v>
      </c>
      <c r="J63" s="113" t="e">
        <f>I63/H63</f>
        <v>#REF!</v>
      </c>
    </row>
    <row r="64" spans="2:10" ht="17.25" thickTop="1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  <c r="G64" s="70" t="s">
        <v>1426</v>
      </c>
      <c r="H64" s="122">
        <f>AUXILIAR!G13</f>
        <v>0</v>
      </c>
      <c r="I64" s="128"/>
      <c r="J64" s="114"/>
    </row>
    <row r="65" spans="2:10" ht="17.25" thickTop="1" thickBot="1" x14ac:dyDescent="0.3">
      <c r="B65" s="63" t="s">
        <v>1330</v>
      </c>
      <c r="C65" s="64">
        <f>AUXILIAR!F11</f>
        <v>474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7.25" thickTop="1" thickBot="1" x14ac:dyDescent="0.3">
      <c r="B67" s="67" t="s">
        <v>1331</v>
      </c>
      <c r="C67" s="85">
        <v>1</v>
      </c>
      <c r="D67" s="68">
        <f>D66-C67</f>
        <v>-1</v>
      </c>
      <c r="E67" s="69">
        <f>D67/C65</f>
        <v>-2.1097046413502108E-3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5" thickTop="1" x14ac:dyDescent="0.25">
      <c r="B68" s="67" t="s">
        <v>1332</v>
      </c>
      <c r="C68" s="85">
        <v>1</v>
      </c>
      <c r="D68" s="68">
        <f>D67-C68</f>
        <v>-2</v>
      </c>
      <c r="E68" s="69">
        <f>D68/C65</f>
        <v>-4.2194092827004216E-3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-4.2194092827004216E-3</v>
      </c>
      <c r="F69" s="130"/>
      <c r="G69" s="67" t="s">
        <v>1421</v>
      </c>
      <c r="H69" s="121">
        <f>AUXILIAR!D20</f>
        <v>0</v>
      </c>
      <c r="I69" s="126">
        <f>AUXILIAR!F20</f>
        <v>474</v>
      </c>
      <c r="J69" s="110" t="e">
        <f>I69/H69</f>
        <v>#DIV/0!</v>
      </c>
    </row>
    <row r="70" spans="2:10" ht="17.25" thickTop="1" thickBot="1" x14ac:dyDescent="0.3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7.25" thickTop="1" thickBot="1" x14ac:dyDescent="0.3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7.25" thickTop="1" thickBot="1" x14ac:dyDescent="0.3">
      <c r="B72" s="63" t="s">
        <v>1330</v>
      </c>
      <c r="C72" s="64">
        <f>AUXILIAR!F12</f>
        <v>474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7.25" thickTop="1" thickBot="1" x14ac:dyDescent="0.3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5" thickTop="1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  <c r="G76" s="67" t="s">
        <v>1421</v>
      </c>
      <c r="H76" s="121">
        <f>AUXILIAR!D27</f>
        <v>0</v>
      </c>
      <c r="I76" s="126">
        <f>AUXILIAR!F27</f>
        <v>474</v>
      </c>
      <c r="J76" s="110" t="e">
        <f>I76/H76</f>
        <v>#DIV/0!</v>
      </c>
    </row>
    <row r="77" spans="2:10" ht="17.25" thickTop="1" thickBot="1" x14ac:dyDescent="0.3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7.25" thickTop="1" thickBot="1" x14ac:dyDescent="0.3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7.25" thickTop="1" thickBot="1" x14ac:dyDescent="0.3">
      <c r="B79" s="63" t="s">
        <v>1330</v>
      </c>
      <c r="C79" s="64">
        <f>AUXILIAR!F13</f>
        <v>474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7.25" thickTop="1" thickBot="1" x14ac:dyDescent="0.3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1330</v>
      </c>
      <c r="C86" s="64">
        <f>AUXILIAR!F14</f>
        <v>474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7.25" thickTop="1" thickBot="1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  <c r="G88" s="117" t="s">
        <v>1419</v>
      </c>
      <c r="H88" s="120">
        <f>AUXILIAR!B41</f>
        <v>0</v>
      </c>
      <c r="I88" s="124"/>
      <c r="J88" s="116"/>
    </row>
    <row r="89" spans="2:10" ht="16.5" thickTop="1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  <c r="G89" s="67" t="s">
        <v>1154</v>
      </c>
      <c r="H89" s="121">
        <f>AUXILIAR!C41</f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  <c r="G90" s="67" t="s">
        <v>1421</v>
      </c>
      <c r="H90" s="121">
        <f>AUXILIAR!D41</f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0</v>
      </c>
      <c r="I92" s="128"/>
      <c r="J92" s="114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1419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1421</v>
      </c>
      <c r="H97" s="121">
        <f>AUXILIAR!D48</f>
        <v>11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22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-2.1097046413502108E-3</v>
      </c>
      <c r="F103" s="130"/>
      <c r="G103" s="67" t="s">
        <v>1154</v>
      </c>
      <c r="H103" s="121">
        <f>AUXILIAR!C48</f>
        <v>11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-2.1097046413502108E-3</v>
      </c>
      <c r="F104" s="130"/>
      <c r="G104" s="67" t="s">
        <v>1421</v>
      </c>
      <c r="H104" s="121">
        <f>AUXILIAR!D48</f>
        <v>11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22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-2.1097046413502108E-3</v>
      </c>
      <c r="F110" s="130"/>
      <c r="G110" s="67" t="s">
        <v>1154</v>
      </c>
      <c r="H110" s="121">
        <f>AUXILIAR!C49</f>
        <v>11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-2.1097046413502108E-3</v>
      </c>
      <c r="F111" s="130"/>
      <c r="G111" s="67" t="s">
        <v>1421</v>
      </c>
      <c r="H111" s="121">
        <f>AUXILIAR!D49</f>
        <v>11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22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1419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0.21518987341772153</v>
      </c>
      <c r="F118" s="130"/>
      <c r="G118" s="67" t="s">
        <v>1421</v>
      </c>
      <c r="H118" s="121">
        <f>AUXILIAR!D50</f>
        <v>11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22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1419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0.17088607594936708</v>
      </c>
      <c r="F125" s="130"/>
      <c r="G125" s="67" t="s">
        <v>1421</v>
      </c>
      <c r="H125" s="121">
        <f>AUXILIAR!D51</f>
        <v>11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22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-2</v>
      </c>
      <c r="E130" s="69">
        <f>D130/C128</f>
        <v>-4.2194092827004216E-3</v>
      </c>
      <c r="F130" s="130"/>
      <c r="G130" s="117" t="s">
        <v>1419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-3</v>
      </c>
      <c r="E131" s="69">
        <f>D131/C128</f>
        <v>-6.3291139240506328E-3</v>
      </c>
      <c r="F131" s="130"/>
      <c r="G131" s="67" t="s">
        <v>1154</v>
      </c>
      <c r="H131" s="121">
        <f>AUXILIAR!C53</f>
        <v>11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-3.7974683544303799E-2</v>
      </c>
      <c r="F132" s="130"/>
      <c r="G132" s="67" t="s">
        <v>1421</v>
      </c>
      <c r="H132" s="121">
        <f>AUXILIAR!D53</f>
        <v>11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22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-2</v>
      </c>
      <c r="E137" s="69">
        <f>D137/C135</f>
        <v>-4.2194092827004216E-3</v>
      </c>
      <c r="F137" s="130"/>
      <c r="G137" s="117" t="s">
        <v>1419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-3</v>
      </c>
      <c r="E138" s="69">
        <f>D138/C135</f>
        <v>-6.3291139240506328E-3</v>
      </c>
      <c r="F138" s="130"/>
      <c r="G138" s="67" t="s">
        <v>1154</v>
      </c>
      <c r="H138" s="121">
        <f>AUXILIAR!C54</f>
        <v>11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-6.3291139240506328E-3</v>
      </c>
      <c r="F139" s="130"/>
      <c r="G139" s="67" t="s">
        <v>1421</v>
      </c>
      <c r="H139" s="121">
        <f>AUXILIAR!D54</f>
        <v>11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22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-2</v>
      </c>
      <c r="E144" s="69">
        <f>D144/C142</f>
        <v>-4.2194092827004216E-3</v>
      </c>
      <c r="F144" s="130"/>
      <c r="G144" s="117" t="s">
        <v>1419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-3</v>
      </c>
      <c r="E145" s="69">
        <f>D145/C142</f>
        <v>-6.3291139240506328E-3</v>
      </c>
      <c r="F145" s="130"/>
      <c r="G145" s="67" t="s">
        <v>1154</v>
      </c>
      <c r="H145" s="121">
        <f>AUXILIAR!C55</f>
        <v>11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-6.3291139240506328E-3</v>
      </c>
      <c r="F146" s="130"/>
      <c r="G146" s="67" t="s">
        <v>1421</v>
      </c>
      <c r="H146" s="121">
        <f>AUXILIAR!D55</f>
        <v>11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1427</v>
      </c>
      <c r="H147" s="121">
        <f>paradas!H1</f>
        <v>22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11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11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22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11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11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22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-1</v>
      </c>
      <c r="E166" s="69">
        <f>D166/C163</f>
        <v>-2.1097046413502108E-3</v>
      </c>
      <c r="F166" s="130"/>
      <c r="G166" s="67" t="s">
        <v>1154</v>
      </c>
      <c r="H166" s="121">
        <f>AUXILIAR!C58</f>
        <v>11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-2.1097046413502108E-3</v>
      </c>
      <c r="F167" s="130"/>
      <c r="G167" s="67" t="s">
        <v>1421</v>
      </c>
      <c r="H167" s="121">
        <f>AUXILIAR!D58</f>
        <v>11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22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-1</v>
      </c>
      <c r="E173" s="69">
        <f>D173/C170</f>
        <v>-2.1097046413502108E-3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-2.1097046413502108E-3</v>
      </c>
      <c r="F174" s="130"/>
      <c r="G174" s="67" t="s">
        <v>1421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-1</v>
      </c>
      <c r="E180" s="69">
        <f>D180/C177</f>
        <v>-2.1097046413502108E-3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-2.1097046413502108E-3</v>
      </c>
      <c r="F181" s="130"/>
      <c r="G181" s="67" t="s">
        <v>1421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-3</v>
      </c>
      <c r="E186" s="69">
        <f>D186/C184</f>
        <v>-6.3291139240506328E-3</v>
      </c>
      <c r="F186" s="130"/>
      <c r="G186" s="117" t="s">
        <v>1419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-4</v>
      </c>
      <c r="E187" s="69">
        <f>D187/C184</f>
        <v>-8.4388185654008432E-3</v>
      </c>
      <c r="F187" s="130"/>
      <c r="G187" s="67" t="s">
        <v>1154</v>
      </c>
      <c r="H187" s="121">
        <f>AUXILIAR!C61</f>
        <v>11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-1.8987341772151899E-2</v>
      </c>
      <c r="F188" s="130"/>
      <c r="G188" s="67" t="s">
        <v>1421</v>
      </c>
      <c r="H188" s="121">
        <f>AUXILIAR!D61</f>
        <v>11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22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v>16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6.6390041493775934E-2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1413</v>
      </c>
      <c r="D1" s="31">
        <f>COUNTIFS(E5:E601,"=GPON")/2</f>
        <v>11</v>
      </c>
      <c r="E1" s="101" t="s">
        <v>1414</v>
      </c>
      <c r="F1" s="101"/>
      <c r="G1" s="101"/>
      <c r="H1" s="102">
        <f>COUNTIFS(E5:E601,"=GPON")</f>
        <v>22</v>
      </c>
      <c r="I1" s="103" t="s">
        <v>1415</v>
      </c>
      <c r="J1" s="103"/>
      <c r="K1" s="104">
        <f>COUNTIFS(D5:D601,"=GFIJA")</f>
        <v>11</v>
      </c>
      <c r="L1" s="105" t="s">
        <v>1416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1418</v>
      </c>
      <c r="F2" s="18">
        <f t="shared" ref="F2:Q2" si="0">COUNTIFS(F5:F601, "=APAGADO",E5:E601,"=GPON")</f>
        <v>3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2023-08-07T10:14:58Z</dcterms:modified>
</cp:coreProperties>
</file>