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13_ncr:1_{0F2C3E8C-73EB-4DE7-8993-0152BE58ABA4}" xr6:coauthVersionLast="47" xr6:coauthVersionMax="47" xr10:uidLastSave="{00000000-0000-0000-0000-000000000000}"/>
  <bookViews>
    <workbookView xWindow="28680" yWindow="-120" windowWidth="29040" windowHeight="1644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TOTAL'!$A$4:$AP$478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9" i="24" l="1"/>
  <c r="J48" i="24"/>
  <c r="J47" i="24"/>
  <c r="J28" i="24"/>
  <c r="J27" i="24"/>
  <c r="J26" i="24"/>
  <c r="D10" i="24"/>
  <c r="E10" i="24" s="1"/>
  <c r="H92" i="24"/>
  <c r="I91" i="24"/>
  <c r="J91" i="24" s="1"/>
  <c r="H91" i="24"/>
  <c r="I90" i="24"/>
  <c r="J90" i="24" s="1"/>
  <c r="H90" i="24"/>
  <c r="J89" i="24"/>
  <c r="I89" i="24"/>
  <c r="H89" i="24"/>
  <c r="H88" i="24"/>
  <c r="H85" i="24"/>
  <c r="I84" i="24"/>
  <c r="J84" i="24" s="1"/>
  <c r="H84" i="24"/>
  <c r="I83" i="24"/>
  <c r="J83" i="24" s="1"/>
  <c r="H83" i="24"/>
  <c r="J82" i="24"/>
  <c r="I82" i="24"/>
  <c r="H82" i="24"/>
  <c r="H81" i="24"/>
  <c r="I77" i="24"/>
  <c r="J77" i="24" s="1"/>
  <c r="H77" i="24"/>
  <c r="I70" i="24"/>
  <c r="J70" i="24" s="1"/>
  <c r="H70" i="24"/>
  <c r="I63" i="24"/>
  <c r="J63" i="24" s="1"/>
  <c r="H63" i="24"/>
  <c r="I56" i="24"/>
  <c r="J56" i="24" s="1"/>
  <c r="H56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J21" i="24"/>
  <c r="J20" i="24"/>
  <c r="J19" i="24"/>
  <c r="J14" i="24"/>
  <c r="J13" i="24"/>
  <c r="J12" i="24"/>
  <c r="J7" i="24"/>
  <c r="J6" i="24"/>
  <c r="J5" i="24"/>
  <c r="D11" i="24" l="1"/>
  <c r="D3" i="24"/>
  <c r="D4" i="24" s="1"/>
  <c r="E11" i="24" l="1"/>
  <c r="D12" i="24"/>
  <c r="E4" i="24"/>
  <c r="D5" i="24"/>
  <c r="E3" i="24"/>
  <c r="D13" i="24" l="1"/>
  <c r="E13" i="24" s="1"/>
  <c r="E12" i="24"/>
  <c r="D6" i="24"/>
  <c r="E6" i="24" s="1"/>
  <c r="E5" i="24"/>
  <c r="J216" i="24" l="1"/>
  <c r="J215" i="24"/>
  <c r="I217" i="24"/>
  <c r="J217" i="24" s="1"/>
  <c r="D213" i="24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I195" i="24"/>
  <c r="F65" i="14"/>
  <c r="F62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AP3" i="2"/>
  <c r="E215" i="24" l="1"/>
  <c r="D216" i="24"/>
  <c r="E216" i="24" s="1"/>
  <c r="AG3" i="26"/>
  <c r="Y3" i="26"/>
  <c r="F54" i="14" s="1"/>
  <c r="I139" i="24" s="1"/>
  <c r="AC2" i="26"/>
  <c r="E58" i="14" s="1"/>
  <c r="I166" i="2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I167" i="2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I125" i="24" s="1"/>
  <c r="V3" i="26"/>
  <c r="F51" i="14" s="1"/>
  <c r="I118" i="24" s="1"/>
  <c r="U2" i="26"/>
  <c r="E50" i="14" s="1"/>
  <c r="U3" i="26"/>
  <c r="F50" i="14" s="1"/>
  <c r="I111" i="24" s="1"/>
  <c r="T3" i="26"/>
  <c r="F49" i="14" s="1"/>
  <c r="I104" i="24" s="1"/>
  <c r="X2" i="26"/>
  <c r="E53" i="14" s="1"/>
  <c r="W2" i="26"/>
  <c r="E52" i="14" s="1"/>
  <c r="V2" i="26"/>
  <c r="E51" i="14" s="1"/>
  <c r="K462" i="2"/>
  <c r="K458" i="2"/>
  <c r="S3" i="26"/>
  <c r="F48" i="14" s="1"/>
  <c r="I97" i="24" s="1"/>
  <c r="S2" i="26"/>
  <c r="O2" i="26"/>
  <c r="K2" i="26"/>
  <c r="G2" i="26"/>
  <c r="F2" i="26"/>
  <c r="R2" i="26"/>
  <c r="N2" i="26"/>
  <c r="J2" i="26"/>
  <c r="K109" i="2"/>
  <c r="K461" i="2"/>
  <c r="K459" i="2"/>
  <c r="M2" i="26"/>
  <c r="Q2" i="26"/>
  <c r="I2" i="26"/>
  <c r="H1" i="26"/>
  <c r="H196" i="24" s="1"/>
  <c r="L2" i="26"/>
  <c r="P2" i="26"/>
  <c r="H2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E61" i="14" l="1"/>
  <c r="I187" i="24"/>
  <c r="F61" i="14"/>
  <c r="I188" i="24"/>
  <c r="I168" i="24"/>
  <c r="I194" i="24"/>
  <c r="G62" i="14"/>
  <c r="H197" i="24" s="1"/>
  <c r="I201" i="24"/>
  <c r="I203" i="24" s="1"/>
  <c r="G63" i="14"/>
  <c r="H204" i="24" s="1"/>
  <c r="I153" i="24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H151" i="24" s="1"/>
  <c r="B59" i="14"/>
  <c r="H172" i="24" s="1"/>
  <c r="B62" i="14"/>
  <c r="H193" i="24" s="1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H152" i="24" s="1"/>
  <c r="C63" i="14"/>
  <c r="H201" i="24" s="1"/>
  <c r="C55" i="14"/>
  <c r="H145" i="24" s="1"/>
  <c r="C62" i="14"/>
  <c r="C58" i="14"/>
  <c r="H166" i="24" s="1"/>
  <c r="C54" i="14"/>
  <c r="H138" i="24" s="1"/>
  <c r="G54" i="14"/>
  <c r="H141" i="24" s="1"/>
  <c r="G59" i="14"/>
  <c r="G58" i="14"/>
  <c r="H169" i="24" s="1"/>
  <c r="G56" i="14"/>
  <c r="H155" i="24" s="1"/>
  <c r="E57" i="14"/>
  <c r="G55" i="14"/>
  <c r="H148" i="24" s="1"/>
  <c r="H189" i="24"/>
  <c r="H161" i="24"/>
  <c r="H168" i="24"/>
  <c r="H147" i="24"/>
  <c r="H203" i="24"/>
  <c r="H175" i="24"/>
  <c r="H210" i="24"/>
  <c r="H182" i="24"/>
  <c r="H154" i="24"/>
  <c r="D48" i="14"/>
  <c r="D51" i="14"/>
  <c r="H125" i="24" s="1"/>
  <c r="J125" i="24" s="1"/>
  <c r="D50" i="14"/>
  <c r="H118" i="24" s="1"/>
  <c r="J118" i="24" s="1"/>
  <c r="D52" i="14"/>
  <c r="D49" i="14"/>
  <c r="H111" i="24" s="1"/>
  <c r="J111" i="24" s="1"/>
  <c r="D53" i="14"/>
  <c r="H132" i="24" s="1"/>
  <c r="I131" i="24"/>
  <c r="G53" i="14"/>
  <c r="H134" i="24" s="1"/>
  <c r="E48" i="14"/>
  <c r="I96" i="24" s="1"/>
  <c r="I98" i="24"/>
  <c r="B48" i="14"/>
  <c r="H95" i="24" s="1"/>
  <c r="B53" i="14"/>
  <c r="H130" i="24" s="1"/>
  <c r="B52" i="14"/>
  <c r="B51" i="14"/>
  <c r="H123" i="24" s="1"/>
  <c r="B50" i="14"/>
  <c r="H116" i="24" s="1"/>
  <c r="B49" i="14"/>
  <c r="I110" i="24"/>
  <c r="G50" i="14"/>
  <c r="H120" i="24" s="1"/>
  <c r="C48" i="14"/>
  <c r="C49" i="14"/>
  <c r="H110" i="24" s="1"/>
  <c r="C53" i="14"/>
  <c r="H131" i="24" s="1"/>
  <c r="C52" i="14"/>
  <c r="C51" i="14"/>
  <c r="H124" i="24" s="1"/>
  <c r="C50" i="14"/>
  <c r="H117" i="24" s="1"/>
  <c r="H140" i="24"/>
  <c r="H126" i="24"/>
  <c r="H119" i="24"/>
  <c r="H112" i="24"/>
  <c r="H105" i="24"/>
  <c r="H98" i="24"/>
  <c r="H133" i="24"/>
  <c r="I117" i="24"/>
  <c r="G51" i="14"/>
  <c r="H127" i="24" s="1"/>
  <c r="I103" i="24"/>
  <c r="G49" i="14"/>
  <c r="H113" i="24" s="1"/>
  <c r="I124" i="24"/>
  <c r="G52" i="14"/>
  <c r="I132" i="24"/>
  <c r="J132" i="24" s="1"/>
  <c r="G61" i="14" l="1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2" i="24"/>
  <c r="J152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H153" i="24"/>
  <c r="J153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05" i="24"/>
  <c r="J105" i="24" s="1"/>
  <c r="I140" i="24"/>
  <c r="J140" i="24" s="1"/>
  <c r="J138" i="24"/>
  <c r="H103" i="24"/>
  <c r="J103" i="24" s="1"/>
  <c r="H96" i="24"/>
  <c r="J96" i="24" s="1"/>
  <c r="I133" i="24"/>
  <c r="J133" i="24" s="1"/>
  <c r="J131" i="24"/>
  <c r="G48" i="14"/>
  <c r="I119" i="24"/>
  <c r="J119" i="24" s="1"/>
  <c r="J117" i="24"/>
  <c r="I112" i="24"/>
  <c r="J112" i="24" s="1"/>
  <c r="J110" i="24"/>
  <c r="J98" i="24"/>
  <c r="I126" i="24"/>
  <c r="J126" i="24" s="1"/>
  <c r="J124" i="24"/>
  <c r="H109" i="24"/>
  <c r="H102" i="24"/>
  <c r="H104" i="24"/>
  <c r="J104" i="24" s="1"/>
  <c r="H97" i="24"/>
  <c r="J97" i="24" s="1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AO3" i="2"/>
  <c r="AN3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I154" i="24" l="1"/>
  <c r="J154" i="24" s="1"/>
  <c r="J159" i="24"/>
  <c r="C176" i="24"/>
  <c r="I175" i="24"/>
  <c r="J175" i="24" s="1"/>
  <c r="J173" i="24"/>
  <c r="H106" i="24"/>
  <c r="H99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N3" i="2" l="1"/>
  <c r="AJ3" i="8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AM3" i="2"/>
  <c r="G5" i="25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30" i="24" l="1"/>
  <c r="I55" i="24"/>
  <c r="C177" i="24"/>
  <c r="I76" i="24"/>
  <c r="C79" i="24"/>
  <c r="I62" i="24"/>
  <c r="C128" i="24"/>
  <c r="I69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C167" i="2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H62" i="24" s="1"/>
  <c r="J62" i="2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55" i="24" s="1"/>
  <c r="J55" i="2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C164" i="24" s="1"/>
  <c r="I2" i="10"/>
  <c r="C5" i="14" s="1"/>
  <c r="R2" i="10"/>
  <c r="C14" i="14" s="1"/>
  <c r="AE1" i="9"/>
  <c r="Q2" i="10"/>
  <c r="C13" i="14" s="1"/>
  <c r="H61" i="2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54" i="2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H76" i="24" s="1"/>
  <c r="J76" i="24" s="1"/>
  <c r="AE2" i="10"/>
  <c r="C27" i="14" s="1"/>
  <c r="H75" i="24" s="1"/>
  <c r="AE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J2" i="11"/>
  <c r="B6" i="14" s="1"/>
  <c r="H53" i="2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H60" i="2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C153" i="24"/>
  <c r="E22" i="14"/>
  <c r="C146" i="24"/>
  <c r="E21" i="14"/>
  <c r="C139" i="24"/>
  <c r="B27" i="14"/>
  <c r="E17" i="14"/>
  <c r="C111" i="24"/>
  <c r="E18" i="14"/>
  <c r="C118" i="24"/>
  <c r="D28" i="14"/>
  <c r="B28" i="14" s="1"/>
  <c r="E12" i="14"/>
  <c r="E14" i="14"/>
  <c r="E9" i="14"/>
  <c r="E8" i="14"/>
  <c r="E10" i="14"/>
  <c r="E13" i="14"/>
  <c r="I61" i="24" s="1"/>
  <c r="J61" i="24" s="1"/>
  <c r="E11" i="14"/>
  <c r="E5" i="14"/>
  <c r="E3" i="14"/>
  <c r="E6" i="14"/>
  <c r="I54" i="24" s="1"/>
  <c r="J54" i="24" s="1"/>
  <c r="E4" i="14"/>
  <c r="E7" i="14"/>
  <c r="B2" i="14"/>
  <c r="E2" i="14" s="1"/>
  <c r="G2" i="14" s="1"/>
  <c r="AB6" i="25"/>
  <c r="AH3" i="2"/>
  <c r="AH2" i="2" s="1"/>
  <c r="J23" i="2"/>
  <c r="C181" i="24" l="1"/>
  <c r="H74" i="24"/>
  <c r="C202" i="24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H57" i="24" s="1"/>
  <c r="D31" i="24"/>
  <c r="G13" i="14"/>
  <c r="H64" i="24" s="1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D24" i="24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C178" i="24" l="1"/>
  <c r="D178" i="24" s="1"/>
  <c r="E178" i="24" s="1"/>
  <c r="I75" i="24"/>
  <c r="J75" i="24" s="1"/>
  <c r="D172" i="24"/>
  <c r="E171" i="24"/>
  <c r="D179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H78" i="24" s="1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93" i="24" l="1"/>
  <c r="E192" i="24"/>
  <c r="D201" i="24"/>
  <c r="E200" i="24"/>
  <c r="D180" i="24"/>
  <c r="E179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C160" i="2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D110" i="24"/>
  <c r="E109" i="24"/>
  <c r="D89" i="24"/>
  <c r="E88" i="24"/>
  <c r="D82" i="24"/>
  <c r="E81" i="24"/>
  <c r="J263" i="2"/>
  <c r="I263" i="2"/>
  <c r="E173" i="24" l="1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Z3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AC3" i="2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9" i="2"/>
  <c r="X314" i="9"/>
  <c r="X1" i="9" s="1"/>
  <c r="AD3" i="2"/>
  <c r="AD2" i="2" s="1"/>
  <c r="J319" i="2"/>
  <c r="K319" i="2" l="1"/>
  <c r="B19" i="14"/>
  <c r="C125" i="24" s="1"/>
  <c r="X6" i="25"/>
  <c r="E134" i="24" s="1"/>
  <c r="C134" i="24"/>
  <c r="D103" i="24"/>
  <c r="E102" i="24"/>
  <c r="X2" i="10"/>
  <c r="C20" i="14" s="1"/>
  <c r="H68" i="24" s="1"/>
  <c r="AD1" i="2"/>
  <c r="D20" i="14"/>
  <c r="H69" i="24" s="1"/>
  <c r="J69" i="24" s="1"/>
  <c r="X2" i="11"/>
  <c r="S2" i="11"/>
  <c r="I14" i="2"/>
  <c r="Y3" i="2"/>
  <c r="J14" i="2"/>
  <c r="E103" i="24" l="1"/>
  <c r="D104" i="24"/>
  <c r="E104" i="24" s="1"/>
  <c r="B20" i="14"/>
  <c r="H67" i="24" s="1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E15" i="14"/>
  <c r="C129" i="24" l="1"/>
  <c r="D129" i="24" s="1"/>
  <c r="I68" i="24"/>
  <c r="J68" i="24" s="1"/>
  <c r="G20" i="14"/>
  <c r="H71" i="24" s="1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<sst xmlns="http://schemas.openxmlformats.org/spreadsheetml/2006/main" count="4112" uniqueCount="1464">
  <si>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</si>
  <si>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</si>
  <si>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</si>
  <si>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</si>
  <si>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</si>
  <si>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</si>
  <si>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</si>
  <si>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</si>
  <si>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</si>
  <si>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</si>
  <si>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</si>
  <si>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</si>
  <si>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</si>
  <si>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</si>
  <si>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</si>
  <si>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</si>
  <si>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</si>
  <si>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</si>
  <si>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</si>
  <si>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</si>
  <si>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</si>
  <si>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</si>
  <si>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</si>
  <si>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</si>
  <si>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</si>
  <si>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</si>
  <si>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</si>
  <si>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</si>
  <si>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</si>
  <si>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</si>
  <si>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</si>
  <si>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</si>
  <si>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</si>
  <si>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</si>
  <si>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</si>
  <si>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</si>
  <si>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</si>
  <si>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</si>
  <si>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</si>
  <si>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</si>
  <si>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</si>
  <si>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</si>
  <si>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</si>
  <si>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</si>
  <si>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</si>
  <si>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</si>
  <si>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</si>
  <si>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</si>
  <si>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</si>
  <si>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</si>
  <si>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</si>
  <si>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</si>
  <si>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</si>
  <si>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</si>
  <si>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</si>
  <si>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</si>
  <si>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</si>
  <si>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</si>
  <si>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</si>
  <si>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</si>
  <si>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</si>
  <si>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</si>
  <si>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</si>
  <si>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</si>
  <si>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</si>
  <si>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</si>
  <si>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</si>
  <si>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</si>
  <si>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</si>
  <si>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</si>
  <si>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</si>
  <si>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</si>
  <si>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</si>
  <si>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</si>
  <si>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</si>
  <si>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</si>
  <si>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</si>
  <si>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</si>
  <si>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</si>
  <si>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</si>
  <si>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</si>
  <si>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</si>
  <si>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</si>
  <si>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</si>
  <si>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</si>
  <si>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</si>
  <si>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</si>
  <si>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</si>
  <si>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</si>
  <si>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</si>
  <si>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</si>
  <si>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</si>
  <si>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</si>
  <si>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</si>
  <si>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</si>
  <si>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</si>
  <si>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</si>
  <si>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</si>
  <si>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</si>
  <si>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</si>
  <si>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</si>
  <si>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</si>
  <si>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</si>
  <si>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</si>
  <si>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</si>
  <si>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</si>
  <si>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</si>
  <si>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</si>
  <si>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</si>
  <si>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</si>
  <si>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</si>
  <si>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</si>
  <si>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</si>
  <si>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</si>
  <si>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</si>
  <si>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</si>
  <si>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</si>
  <si>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</si>
  <si>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</si>
  <si>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</si>
  <si>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</si>
  <si>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</si>
  <si>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</si>
  <si>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</si>
  <si>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</si>
  <si>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</si>
  <si>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</si>
  <si>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</si>
  <si>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</si>
  <si>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</si>
  <si>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</si>
  <si>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</si>
  <si>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</si>
  <si>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</si>
  <si>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</si>
  <si>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</si>
  <si>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</si>
  <si>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</si>
  <si>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</si>
  <si>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</si>
  <si>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</si>
  <si>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</si>
  <si>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</si>
  <si>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</si>
  <si>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</si>
  <si>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</si>
  <si>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</si>
  <si>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</si>
  <si>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</si>
  <si>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</si>
  <si>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</si>
  <si>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</si>
  <si>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</si>
  <si>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</si>
  <si>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</si>
  <si>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</si>
  <si>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</si>
  <si>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</si>
  <si>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</si>
  <si>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</si>
  <si>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</si>
  <si>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</si>
  <si>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</si>
  <si>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</si>
  <si>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</si>
  <si>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</si>
  <si>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</si>
  <si>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</si>
  <si>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</si>
  <si>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</si>
  <si>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</si>
  <si>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</si>
  <si>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</si>
  <si>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</si>
  <si>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</si>
  <si>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</si>
  <si>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</si>
  <si>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</si>
  <si>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</si>
  <si>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</si>
  <si>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</si>
  <si>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</si>
  <si>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</si>
  <si>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</si>
  <si>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</si>
  <si>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</si>
  <si>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</si>
  <si>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</si>
  <si>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</si>
  <si>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</si>
  <si>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</si>
  <si>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</si>
  <si>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</si>
  <si>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</si>
  <si>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</si>
  <si>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</si>
  <si>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</si>
  <si>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</si>
  <si>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</si>
  <si>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</si>
  <si>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</si>
  <si>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</si>
  <si>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</si>
  <si>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</si>
  <si>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</si>
  <si>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</si>
  <si>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</si>
  <si>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</si>
  <si>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</si>
  <si>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</si>
  <si>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</si>
  <si>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</si>
  <si>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</si>
  <si>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</si>
  <si>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</si>
  <si>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</si>
  <si>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</si>
  <si>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</si>
  <si>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</si>
  <si>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</si>
  <si>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</si>
  <si>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</si>
  <si>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</si>
  <si>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</si>
  <si>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</si>
  <si>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</si>
  <si>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</si>
  <si>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</si>
  <si>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</si>
  <si>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</si>
  <si>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</si>
  <si>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</si>
  <si>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</si>
  <si>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</si>
  <si>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</si>
  <si>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</si>
  <si>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</si>
  <si>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</si>
  <si>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</si>
  <si>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</si>
  <si>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</si>
  <si>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</si>
  <si>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</si>
  <si>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</si>
  <si>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</si>
  <si>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</si>
  <si>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</si>
  <si>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</si>
  <si>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</si>
  <si>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</si>
  <si>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</si>
  <si>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</si>
  <si>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</si>
  <si>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</si>
  <si>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</si>
  <si>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</si>
  <si>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</si>
  <si>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</si>
  <si>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</si>
  <si>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</si>
  <si>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</si>
  <si>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</si>
  <si>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</si>
  <si>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</si>
  <si>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</si>
  <si>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</si>
  <si>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</si>
  <si>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</si>
  <si>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</si>
  <si>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</si>
  <si>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</si>
  <si>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</si>
  <si>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</si>
  <si>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</si>
  <si>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</si>
  <si>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</si>
  <si>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</si>
  <si>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</si>
  <si>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</si>
  <si>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</si>
  <si>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</si>
  <si>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</si>
  <si>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</si>
  <si>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</si>
  <si>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</si>
  <si>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</si>
  <si>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</si>
  <si>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</si>
  <si>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</si>
  <si>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</si>
  <si>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</si>
  <si>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</si>
  <si>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</si>
  <si>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</si>
  <si>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</si>
  <si>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</si>
  <si>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</si>
  <si>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</si>
  <si>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</si>
  <si>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</si>
  <si>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</si>
  <si>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</si>
  <si>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</si>
  <si>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</si>
  <si>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</si>
  <si>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</si>
  <si>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</si>
  <si>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</si>
  <si>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</si>
  <si>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</si>
  <si>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</si>
  <si>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</si>
  <si>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</si>
  <si>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</si>
  <si>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</si>
  <si>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</si>
  <si>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</si>
  <si>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</si>
  <si>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</si>
  <si>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</si>
  <si>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</si>
  <si>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</si>
  <si>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</si>
  <si>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</si>
  <si>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</si>
  <si>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</si>
  <si>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</si>
  <si>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</si>
  <si>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</si>
  <si>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</si>
  <si>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</si>
  <si>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</si>
  <si>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</si>
  <si>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</si>
  <si>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</si>
  <si>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</si>
  <si>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</si>
  <si>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</si>
  <si>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</si>
  <si>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</si>
  <si>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</si>
  <si>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</si>
  <si>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</si>
  <si>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</si>
  <si>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</si>
  <si>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</si>
  <si>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</si>
  <si>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</si>
  <si>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</si>
  <si>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</si>
  <si>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</si>
  <si>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</si>
  <si>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</si>
  <si>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</si>
  <si>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</si>
  <si>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</si>
  <si>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</si>
  <si>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</si>
  <si>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</si>
  <si>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</si>
  <si>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</si>
  <si>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</si>
  <si>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</si>
  <si>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</si>
  <si>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</si>
  <si>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</si>
  <si>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</si>
  <si>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</si>
  <si>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</si>
  <si>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</si>
  <si>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</si>
  <si>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</si>
  <si>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</si>
  <si>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</si>
  <si>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</si>
  <si>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</si>
  <si>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</si>
  <si>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</si>
  <si>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</si>
  <si>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</si>
  <si>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</si>
  <si>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</si>
  <si>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</si>
  <si>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</si>
  <si>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</si>
  <si>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</si>
  <si>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</si>
  <si>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</si>
  <si>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</si>
  <si>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</si>
  <si>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</si>
  <si>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</si>
  <si>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</si>
  <si>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</si>
  <si>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</si>
  <si>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</si>
  <si>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</si>
  <si>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</si>
  <si>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</si>
  <si>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</si>
  <si>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</si>
  <si>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</si>
  <si>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</si>
  <si>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</si>
  <si>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</si>
  <si>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</si>
  <si>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</si>
  <si>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</si>
  <si>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</si>
  <si>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</si>
  <si>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</si>
  <si>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</si>
  <si>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</si>
  <si>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</si>
  <si>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</si>
  <si>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</si>
  <si>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</si>
  <si>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</si>
  <si>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</si>
  <si>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</si>
  <si>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</si>
  <si>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</si>
  <si>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</si>
  <si>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</si>
  <si>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</si>
  <si>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</si>
  <si>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</si>
  <si>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</si>
  <si>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</si>
  <si>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</si>
  <si>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</si>
  <si>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</si>
  <si>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</si>
  <si>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</si>
  <si>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</si>
  <si>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</si>
  <si>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</si>
  <si>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</si>
  <si>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</si>
  <si>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</si>
  <si>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</si>
  <si>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</si>
  <si>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</si>
  <si>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</si>
  <si>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</si>
  <si>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</si>
  <si>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</si>
  <si>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</si>
  <si>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</si>
  <si>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</si>
  <si>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</si>
  <si>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</si>
  <si>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</si>
  <si>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</si>
  <si>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</si>
  <si>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</si>
  <si>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</si>
  <si>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</si>
  <si>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</si>
  <si>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</si>
  <si>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</si>
  <si>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</si>
  <si>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</si>
  <si>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</si>
  <si>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</si>
  <si>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</si>
  <si>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</si>
  <si>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</si>
  <si>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</si>
  <si>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</si>
  <si>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</si>
  <si>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</si>
  <si>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</si>
  <si>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</si>
  <si>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</si>
  <si>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</si>
  <si>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</si>
  <si>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</si>
  <si>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</si>
  <si>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</si>
  <si>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</si>
  <si>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</si>
  <si>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</si>
  <si>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</si>
  <si>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</si>
  <si>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</si>
  <si>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</si>
  <si>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</si>
  <si>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</si>
  <si>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</si>
  <si>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</si>
  <si>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</si>
  <si>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</si>
  <si>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</si>
  <si>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</si>
  <si>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</si>
  <si>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</si>
  <si>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</si>
  <si>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</si>
  <si>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</si>
  <si>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</si>
  <si>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</si>
  <si>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</si>
  <si>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</si>
  <si>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</si>
  <si>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</si>
  <si>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</si>
  <si>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</si>
  <si>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</si>
  <si>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</si>
  <si>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</si>
  <si>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</si>
  <si>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</si>
  <si>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</si>
  <si>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</si>
  <si>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</si>
  <si>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</si>
  <si>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</si>
  <si>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</si>
  <si>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</si>
  <si>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</si>
  <si>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</si>
  <si>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</si>
  <si>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</si>
  <si>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</si>
  <si>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</si>
  <si>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</si>
  <si>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</si>
  <si>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</si>
  <si>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</si>
  <si>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</si>
  <si>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</si>
  <si>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</si>
  <si>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</si>
  <si>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</si>
  <si>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</si>
  <si>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</si>
  <si>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</si>
  <si>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</si>
  <si>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</si>
  <si>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</si>
  <si>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</si>
  <si>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</si>
  <si>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</si>
  <si>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</si>
  <si>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</si>
  <si>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</si>
  <si>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</si>
  <si>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</si>
  <si>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</si>
  <si>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</si>
  <si>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</si>
  <si>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</si>
  <si>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</si>
  <si>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</si>
  <si>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</si>
  <si>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</si>
  <si>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</si>
  <si>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</si>
  <si>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</si>
  <si>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</si>
  <si>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</si>
  <si>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</si>
  <si>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</si>
  <si>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</si>
  <si>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</si>
  <si>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</si>
  <si>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</si>
  <si>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</si>
  <si>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</si>
  <si>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</si>
  <si>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</si>
  <si>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</si>
  <si>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</si>
  <si>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</si>
  <si>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</si>
  <si>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</si>
  <si>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</si>
  <si>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</si>
  <si>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</si>
  <si>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</si>
  <si>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</si>
  <si>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</si>
  <si>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</si>
  <si>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</si>
  <si>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</si>
  <si>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</si>
  <si>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</si>
  <si>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</si>
  <si>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</si>
  <si>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</si>
  <si>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</si>
  <si>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</si>
  <si>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</si>
  <si>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</si>
  <si>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</si>
  <si>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</si>
  <si>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</si>
  <si>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</si>
  <si>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</si>
  <si>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</si>
  <si>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</si>
  <si>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</si>
  <si>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</si>
  <si>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</si>
  <si>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</si>
  <si>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</si>
  <si>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</si>
  <si>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</si>
  <si>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</si>
  <si>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</si>
  <si>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</si>
  <si>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</si>
  <si>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</si>
  <si>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</si>
  <si>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</si>
  <si>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</si>
  <si>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</si>
  <si>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</si>
  <si>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</si>
  <si>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</si>
  <si>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</si>
  <si>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</si>
  <si>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</si>
  <si>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</si>
  <si>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</si>
  <si>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</si>
  <si>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</si>
  <si>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</si>
  <si>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</si>
  <si>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</si>
  <si>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</si>
  <si>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</si>
  <si>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</si>
  <si>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</si>
  <si>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</si>
  <si>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</si>
  <si>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</si>
  <si>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</si>
  <si>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</si>
  <si>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</si>
  <si>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</si>
  <si>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</si>
  <si>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</si>
  <si>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</si>
  <si>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</si>
  <si>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</si>
  <si>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</si>
  <si>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</si>
  <si>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</si>
  <si>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</si>
  <si>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</si>
  <si>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</si>
  <si>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</si>
  <si>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</si>
  <si>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</si>
  <si>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</si>
  <si>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</si>
  <si>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</si>
  <si>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</si>
  <si>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</si>
  <si>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</si>
  <si>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</si>
  <si>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</si>
  <si>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</si>
  <si>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</si>
  <si>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</si>
  <si>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</si>
  <si>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</si>
  <si>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</si>
  <si>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</si>
  <si>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</si>
  <si>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</si>
  <si>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</si>
  <si>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</si>
  <si>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</si>
  <si>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</si>
  <si>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</si>
  <si>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</si>
  <si>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</si>
  <si>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</si>
  <si>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</si>
  <si>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</si>
  <si>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</si>
  <si>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</si>
  <si>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</si>
  <si>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</si>
  <si>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</si>
  <si>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</si>
  <si>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</si>
  <si>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</si>
  <si>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</si>
  <si>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</si>
  <si>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</si>
  <si>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</si>
  <si>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</si>
  <si>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</si>
  <si>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</si>
  <si>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</si>
  <si>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</si>
  <si>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</si>
  <si>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</si>
  <si>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</si>
  <si>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</si>
  <si>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</si>
  <si>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</si>
  <si>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</si>
  <si>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</si>
  <si>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</si>
  <si>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</si>
  <si>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</si>
  <si>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</si>
  <si>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</si>
  <si>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</si>
  <si>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</si>
  <si>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</si>
  <si>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</si>
  <si>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</si>
  <si>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</si>
  <si>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</si>
  <si>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</si>
  <si>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</si>
  <si>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</si>
  <si>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</si>
  <si>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</si>
  <si>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</si>
  <si>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</si>
  <si>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</si>
  <si>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</si>
  <si>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</si>
  <si>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</si>
  <si>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</si>
  <si>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</si>
  <si>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</si>
  <si>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</si>
  <si>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</si>
  <si>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</si>
  <si>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</si>
  <si>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</si>
  <si>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</si>
  <si>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</si>
  <si>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</si>
  <si>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</si>
  <si>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</si>
  <si>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</si>
  <si>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</si>
  <si>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</si>
  <si>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</si>
  <si>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</si>
  <si>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</si>
  <si>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</si>
  <si>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</si>
  <si>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</si>
  <si>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</si>
  <si>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</si>
  <si>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</si>
  <si>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</si>
  <si>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</si>
  <si>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</si>
  <si>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</si>
  <si>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</si>
  <si>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</si>
  <si>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</si>
  <si>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</si>
  <si>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</si>
  <si>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</si>
  <si>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</si>
  <si>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</si>
  <si>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</si>
  <si>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</si>
  <si>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</si>
  <si>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</si>
  <si>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</si>
  <si>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</si>
  <si>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</si>
  <si>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</si>
  <si>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</si>
  <si>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</si>
  <si>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</si>
  <si>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</si>
  <si>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</si>
  <si>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</si>
  <si>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</si>
  <si>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</si>
  <si>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</si>
  <si>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</si>
  <si>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</si>
  <si>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</si>
  <si>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</si>
  <si>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</si>
  <si>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</si>
  <si>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</si>
  <si>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</si>
  <si>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</si>
  <si>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</si>
  <si>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</si>
  <si>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</si>
  <si>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</si>
  <si>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</si>
  <si>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</si>
  <si>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</si>
  <si>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</si>
  <si>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</si>
  <si>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</si>
  <si>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</si>
  <si>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</si>
  <si>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</si>
  <si>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</si>
  <si>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</si>
  <si>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</si>
  <si>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</si>
  <si>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</si>
  <si>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</si>
  <si>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</si>
  <si>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</si>
  <si>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</si>
  <si>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</si>
  <si>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</si>
  <si>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</si>
  <si>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</si>
  <si>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</si>
  <si>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</si>
  <si>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</si>
  <si>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</si>
  <si>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</si>
  <si>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</si>
  <si>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</si>
  <si>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</si>
  <si>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</si>
  <si>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</si>
  <si>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</si>
  <si>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</si>
  <si>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</si>
  <si>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</si>
  <si>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</si>
  <si>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</si>
  <si>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</si>
  <si>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</si>
  <si>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</si>
  <si>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</si>
  <si>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</si>
  <si>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</si>
  <si>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</si>
  <si>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</si>
  <si>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</si>
  <si>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</si>
  <si>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</si>
  <si>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</si>
  <si>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</si>
  <si>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</si>
  <si>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</si>
  <si>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</si>
  <si>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</si>
  <si>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</si>
  <si>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</si>
  <si>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</si>
  <si>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</si>
  <si>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</si>
  <si>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</si>
  <si>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</si>
  <si>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</si>
  <si>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</si>
  <si>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</si>
  <si>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</si>
  <si>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</si>
  <si>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</si>
  <si>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</si>
  <si>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</si>
  <si>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</si>
  <si>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</si>
  <si>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</si>
  <si>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</si>
  <si>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</si>
  <si>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</si>
  <si>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</si>
  <si>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</si>
  <si>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</si>
  <si>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</si>
  <si>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</si>
  <si>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</si>
  <si>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</si>
  <si>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</si>
  <si>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</si>
  <si>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</si>
  <si>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</si>
  <si>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</si>
  <si>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</si>
  <si>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</si>
  <si>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</si>
  <si>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</si>
  <si>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</si>
  <si>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</si>
  <si>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</si>
  <si>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</si>
  <si>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</si>
  <si>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</si>
  <si>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</si>
  <si>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</si>
  <si>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</si>
  <si>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</si>
  <si>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</si>
  <si>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</si>
  <si>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</si>
  <si>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</si>
  <si>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</si>
  <si>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</si>
  <si>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</si>
  <si>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</si>
  <si>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</si>
  <si>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</si>
  <si>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</si>
  <si>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</si>
  <si>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</si>
  <si>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</si>
  <si>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</si>
  <si>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</si>
  <si>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</si>
  <si>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</si>
  <si>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</si>
  <si>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</si>
  <si>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</si>
  <si>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</si>
  <si>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</si>
  <si>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</si>
  <si>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</si>
  <si>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</si>
  <si>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</si>
  <si>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</si>
  <si>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</si>
  <si>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</si>
  <si>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</si>
  <si>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</si>
  <si>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</si>
  <si>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</si>
  <si>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</si>
  <si>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</si>
  <si>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</si>
  <si>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</si>
  <si>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</si>
  <si>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</si>
  <si>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</si>
  <si>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</si>
  <si>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</si>
  <si>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</si>
  <si>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</si>
  <si>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</si>
  <si>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</si>
  <si>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</si>
  <si>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</si>
  <si>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</si>
  <si>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</si>
  <si>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</si>
  <si>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</si>
  <si>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</si>
  <si>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</si>
  <si>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</si>
  <si>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</si>
  <si>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</si>
  <si>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</si>
  <si>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</si>
  <si>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</si>
  <si>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</si>
  <si>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</si>
  <si>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</si>
  <si>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</si>
  <si>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</si>
  <si>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</si>
  <si>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</si>
  <si>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</si>
  <si>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</si>
  <si>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</si>
  <si>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</si>
  <si>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</si>
  <si>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</si>
  <si>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</si>
  <si>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</si>
  <si>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</si>
  <si>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</si>
  <si>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</si>
  <si>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</si>
  <si>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</si>
  <si>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</si>
  <si>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</si>
  <si>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</si>
  <si>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</si>
  <si>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</si>
  <si>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</si>
  <si>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</si>
  <si>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</si>
  <si>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</si>
  <si>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</si>
  <si>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</si>
  <si>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</si>
  <si>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</si>
  <si>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</si>
  <si>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</si>
  <si>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</si>
  <si>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</si>
  <si>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</si>
  <si>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</si>
  <si>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</si>
  <si>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</si>
  <si>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</si>
  <si>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</si>
  <si>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</si>
  <si>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</si>
  <si>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</si>
  <si>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</si>
  <si>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</si>
  <si>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</si>
  <si>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</si>
  <si>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</si>
  <si>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</si>
  <si>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</si>
  <si>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</si>
  <si>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</si>
  <si>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</si>
  <si>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</si>
  <si>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</si>
  <si>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</si>
  <si>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</si>
  <si>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</si>
  <si>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</si>
  <si>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</si>
  <si>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</si>
  <si>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</si>
  <si>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</si>
  <si>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</si>
  <si>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</si>
  <si>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</si>
  <si>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</si>
  <si>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</si>
  <si>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</si>
  <si>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</si>
  <si>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</si>
  <si>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</si>
  <si>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</si>
  <si>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</si>
  <si>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</si>
  <si>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</si>
  <si>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</si>
  <si>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</si>
  <si>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</si>
  <si>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</si>
  <si>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</si>
  <si>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</si>
  <si>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</si>
  <si>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</si>
  <si>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</si>
  <si>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</si>
  <si>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</si>
  <si>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</si>
  <si>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</si>
  <si>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</si>
  <si>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</si>
  <si>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</si>
  <si>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</si>
  <si>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</si>
  <si>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</si>
  <si>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</si>
  <si>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</si>
  <si>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</si>
  <si>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</si>
  <si>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</si>
  <si>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</si>
  <si>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</si>
  <si>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</si>
  <si>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</si>
  <si>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</si>
  <si>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</si>
  <si>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</si>
  <si>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</si>
  <si>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</si>
  <si>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</si>
  <si>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</si>
  <si>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</si>
  <si>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</si>
  <si>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</si>
  <si>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</si>
  <si>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</si>
  <si>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</si>
  <si>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</si>
  <si>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</si>
  <si>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</si>
  <si>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</si>
  <si>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</si>
  <si>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</si>
  <si>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</si>
  <si>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</si>
  <si>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</si>
  <si>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</si>
  <si>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</si>
  <si>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</si>
  <si>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</si>
  <si>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</si>
  <si>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</si>
  <si>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</si>
  <si>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</si>
  <si>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</si>
  <si>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</si>
  <si>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</si>
  <si>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</si>
  <si>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</si>
  <si>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</si>
  <si>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</si>
  <si>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</si>
  <si>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</si>
  <si>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</si>
  <si>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</si>
  <si>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</si>
  <si>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</si>
  <si>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</si>
  <si>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</si>
  <si>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</si>
  <si>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</si>
  <si>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</si>
  <si>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</si>
  <si>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</si>
  <si>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</si>
  <si>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</si>
  <si>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</si>
  <si>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</si>
  <si>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</si>
  <si>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</si>
  <si>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</si>
  <si>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</si>
  <si>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</si>
  <si>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</si>
  <si>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</si>
  <si>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</si>
  <si>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</si>
  <si>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</si>
  <si>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</si>
  <si>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</si>
  <si>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</si>
  <si>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</si>
  <si>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</si>
  <si>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</si>
  <si>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</si>
  <si>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</si>
  <si>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</si>
  <si>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</si>
  <si>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</si>
  <si>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</si>
  <si>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</si>
  <si>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</si>
  <si>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</si>
  <si>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</si>
  <si>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</si>
  <si>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</si>
  <si>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</si>
  <si>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</si>
  <si>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</si>
  <si>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</si>
  <si>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</si>
  <si>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</si>
  <si>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</si>
  <si>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</si>
  <si>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</si>
  <si>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</si>
  <si>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</si>
  <si>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</si>
  <si>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</si>
  <si>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</si>
  <si>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</si>
  <si>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</si>
  <si>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</si>
  <si>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</si>
  <si>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</si>
  <si>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</si>
  <si>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</si>
  <si>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</si>
  <si>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</si>
  <si>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</si>
  <si>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</si>
  <si>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</si>
  <si>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</si>
  <si>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</si>
  <si>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</si>
  <si>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</si>
  <si>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</si>
  <si>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</si>
  <si>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</si>
  <si>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</si>
  <si>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</si>
  <si>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</si>
  <si>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</si>
  <si>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</si>
  <si>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</si>
  <si>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</si>
  <si>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</si>
  <si>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</si>
  <si>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</si>
  <si>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</si>
  <si>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</si>
  <si>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</si>
  <si>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</si>
  <si>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</si>
  <si>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</si>
  <si>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</si>
  <si>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</si>
  <si>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</si>
  <si>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</si>
  <si>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</si>
  <si>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</si>
  <si>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</si>
  <si>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</si>
  <si>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</si>
  <si>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</si>
  <si>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</si>
  <si>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</si>
  <si>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</si>
  <si>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</si>
  <si>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</si>
  <si>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</si>
  <si>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</si>
  <si>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</si>
  <si>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</si>
  <si>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</si>
  <si>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</si>
  <si>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</si>
  <si>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</si>
  <si>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</si>
  <si>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</si>
  <si>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</si>
  <si>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</si>
  <si>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</si>
  <si>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</si>
  <si>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</si>
  <si>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</si>
  <si>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</si>
  <si>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</si>
  <si>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</si>
  <si>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</si>
  <si>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</si>
  <si>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</si>
  <si>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</si>
  <si>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</si>
  <si>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</si>
  <si>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</si>
  <si>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</si>
  <si>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</si>
  <si>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</si>
  <si>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</si>
  <si>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</si>
  <si>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</si>
  <si>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</si>
  <si>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</si>
  <si>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</si>
  <si>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</si>
  <si>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</si>
  <si>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</si>
  <si>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</si>
  <si>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</si>
  <si>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</si>
  <si>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</si>
  <si>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</si>
  <si>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</si>
  <si>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</si>
  <si>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</si>
  <si>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</si>
  <si>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</si>
  <si>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</si>
  <si>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</si>
  <si>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</si>
  <si>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</si>
  <si>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</si>
  <si>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</si>
  <si>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</si>
  <si>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</si>
  <si>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</si>
  <si>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</si>
  <si>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</si>
  <si>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</si>
  <si>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</si>
  <si>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</si>
  <si>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</si>
  <si>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</si>
  <si>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</si>
  <si>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</si>
  <si>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</si>
  <si>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</si>
  <si>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</si>
  <si>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</si>
  <si>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</si>
  <si>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</si>
  <si>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</si>
  <si>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</si>
  <si>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</si>
  <si>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</si>
  <si>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</si>
  <si>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</si>
  <si>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</si>
  <si>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</si>
  <si>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</si>
  <si>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</si>
  <si>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</si>
  <si>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</si>
  <si>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</si>
  <si>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</si>
  <si>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</si>
  <si>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</si>
  <si>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</si>
  <si>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</si>
  <si>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</si>
  <si>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</si>
  <si>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</si>
  <si>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</si>
  <si>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</si>
  <si>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</si>
  <si>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</si>
  <si>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</si>
  <si>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</si>
  <si>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</si>
  <si>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</si>
  <si>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</si>
  <si>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</si>
  <si>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</si>
  <si>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</si>
  <si>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</si>
  <si>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</si>
  <si>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</si>
  <si>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</si>
  <si>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</si>
  <si>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</si>
  <si>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</si>
  <si>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</si>
  <si>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</si>
  <si>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</si>
  <si>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</si>
  <si>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</si>
  <si>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</si>
  <si>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</si>
  <si>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</si>
  <si>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</si>
  <si>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</si>
  <si>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</si>
  <si>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</si>
  <si>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</si>
  <si>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</si>
  <si>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</si>
  <si>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</si>
  <si>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</si>
  <si>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</si>
  <si>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</si>
  <si>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</si>
  <si>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</si>
  <si>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</si>
  <si>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</si>
  <si>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</si>
  <si>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</si>
  <si>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</si>
  <si>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</si>
  <si>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</si>
  <si>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</si>
  <si>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</si>
  <si>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</si>
  <si>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</si>
  <si>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</si>
  <si>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</si>
  <si>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</si>
  <si>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</si>
  <si>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</si>
  <si>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</si>
  <si>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</si>
  <si>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</si>
  <si>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</si>
  <si>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</si>
  <si>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</si>
  <si>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</si>
  <si>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</si>
  <si>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</si>
  <si>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</si>
  <si>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</si>
  <si>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</si>
  <si>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</si>
  <si>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</si>
  <si>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</si>
  <si>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</si>
  <si>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</si>
  <si>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</si>
  <si>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</si>
  <si>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</si>
  <si>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</si>
  <si>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</si>
  <si>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</si>
  <si>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</si>
  <si>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</si>
  <si>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</si>
  <si>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</si>
  <si>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</si>
  <si>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</si>
  <si>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</si>
  <si>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</si>
  <si>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</si>
  <si>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</si>
  <si>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</si>
  <si>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</si>
  <si>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</si>
  <si>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</si>
  <si>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</si>
  <si>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</si>
  <si>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</si>
  <si>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</si>
  <si>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</si>
  <si>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</si>
  <si>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</si>
  <si>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</si>
  <si>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</si>
  <si>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</si>
  <si>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</si>
  <si>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</si>
  <si>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</si>
  <si>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</si>
  <si>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</si>
  <si>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</si>
  <si>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</si>
  <si>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</si>
  <si>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</si>
  <si>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</si>
  <si>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</si>
  <si>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</si>
  <si>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</si>
  <si>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</si>
  <si>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</si>
  <si>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</si>
  <si>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</si>
  <si>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</si>
  <si>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</si>
  <si>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</si>
  <si>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</si>
  <si>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</si>
  <si>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</si>
  <si>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</si>
  <si>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</si>
  <si>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</si>
  <si>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</si>
  <si>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</si>
  <si>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</si>
  <si>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</si>
  <si>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</si>
  <si>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</si>
  <si>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</si>
  <si>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</si>
  <si>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</si>
  <si>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</si>
  <si>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</si>
  <si>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</si>
  <si>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</si>
  <si>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</si>
  <si>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</si>
  <si>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</si>
  <si>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</si>
  <si>
    <t>32 I</t>
  </si>
  <si>
    <t>33 C</t>
  </si>
  <si>
    <t>33 I</t>
  </si>
  <si>
    <t>34 C</t>
  </si>
  <si>
    <t>34 I</t>
  </si>
  <si>
    <t>35 C</t>
  </si>
  <si>
    <t>35 I</t>
  </si>
  <si>
    <t>Hudson y 834</t>
  </si>
  <si>
    <t>Hudson y Suipacha</t>
  </si>
  <si>
    <t>Hudson y v. del valle</t>
  </si>
  <si>
    <t>hudson y v. del valle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</si>
</sst>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2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45</c:v>
                </c:pt>
                <c:pt idx="4">
                  <c:v>4</c:v>
                </c:pt>
                <c:pt idx="5">
                  <c:v>6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21</c:v>
                </c:pt>
                <c:pt idx="3">
                  <c:v>12</c:v>
                </c:pt>
                <c:pt idx="4">
                  <c:v>12</c:v>
                </c:pt>
                <c:pt idx="5">
                  <c:v>9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2.9045643153526972E-2</c:v>
                      </c:pt>
                      <c:pt idx="2">
                        <c:v>2.4896265560165973E-2</c:v>
                      </c:pt>
                      <c:pt idx="3">
                        <c:v>0.18672199170124482</c:v>
                      </c:pt>
                      <c:pt idx="4">
                        <c:v>1.6597510373443983E-2</c:v>
                      </c:pt>
                      <c:pt idx="5">
                        <c:v>2.4896265560165973E-2</c:v>
                      </c:pt>
                      <c:pt idx="6">
                        <c:v>2.4896265560165973E-2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6.6390041493775934E-2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4.1493775933609957E-2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0.10900473933649289</c:v>
                      </c:pt>
                      <c:pt idx="1">
                        <c:v>0.10900473933649289</c:v>
                      </c:pt>
                      <c:pt idx="2">
                        <c:v>9.9526066350710901E-2</c:v>
                      </c:pt>
                      <c:pt idx="3">
                        <c:v>5.6872037914691941E-2</c:v>
                      </c:pt>
                      <c:pt idx="4">
                        <c:v>5.6872037914691941E-2</c:v>
                      </c:pt>
                      <c:pt idx="5">
                        <c:v>4.2654028436018961E-2</c:v>
                      </c:pt>
                      <c:pt idx="6">
                        <c:v>3.3175355450236969E-2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2.9045643153526972E-2</c:v>
                </c:pt>
                <c:pt idx="2">
                  <c:v>2.4896265560165973E-2</c:v>
                </c:pt>
                <c:pt idx="3">
                  <c:v>0.18672199170124482</c:v>
                </c:pt>
                <c:pt idx="4">
                  <c:v>1.6597510373443983E-2</c:v>
                </c:pt>
                <c:pt idx="5">
                  <c:v>2.4896265560165973E-2</c:v>
                </c:pt>
                <c:pt idx="6">
                  <c:v>2.4896265560165973E-2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6.6390041493775934E-2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4.1493775933609957E-2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0.10900473933649289</c:v>
                </c:pt>
                <c:pt idx="1">
                  <c:v>0.10900473933649289</c:v>
                </c:pt>
                <c:pt idx="2">
                  <c:v>9.9526066350710901E-2</c:v>
                </c:pt>
                <c:pt idx="3">
                  <c:v>5.6872037914691941E-2</c:v>
                </c:pt>
                <c:pt idx="4">
                  <c:v>5.6872037914691941E-2</c:v>
                </c:pt>
                <c:pt idx="5">
                  <c:v>4.2654028436018961E-2</c:v>
                </c:pt>
                <c:pt idx="6">
                  <c:v>3.3175355450236969E-2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7</c:v>
                      </c:pt>
                      <c:pt idx="2">
                        <c:v>6</c:v>
                      </c:pt>
                      <c:pt idx="3">
                        <c:v>45</c:v>
                      </c:pt>
                      <c:pt idx="4">
                        <c:v>4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23</c:v>
                      </c:pt>
                      <c:pt idx="2">
                        <c:v>21</c:v>
                      </c:pt>
                      <c:pt idx="3">
                        <c:v>12</c:v>
                      </c:pt>
                      <c:pt idx="4">
                        <c:v>12</c:v>
                      </c:pt>
                      <c:pt idx="5">
                        <c:v>9</c:v>
                      </c:pt>
                      <c:pt idx="6">
                        <c:v>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tabSelected="1" zoomScale="90" zoomScaleNormal="90" workbookViewId="0">
      <pane xSplit="11" ySplit="4" topLeftCell="L458" activePane="bottomRight" state="frozen"/>
      <selection pane="topRight" activeCell="M1" sqref="M1"/>
      <selection pane="bottomLeft" activeCell="A5" sqref="A5"/>
      <selection pane="bottomRight" activeCell="A479" sqref="A479:XFD480"/>
    </sheetView>
  </sheetViews>
  <sheetFormatPr baseColWidth="10" defaultColWidth="11.5546875" defaultRowHeight="14.4" x14ac:dyDescent="0.3"/>
  <cols>
    <col min="1" max="1" width="26.6640625" bestFit="1" customWidth="1"/>
    <col min="2" max="2" width="53.6640625" style="33" bestFit="1" customWidth="1"/>
    <col min="3" max="3" width="16.33203125" style="33" customWidth="1"/>
    <col min="4" max="4" width="42.5546875" customWidth="1"/>
    <col min="5" max="5" width="15.6640625" style="79" customWidth="1"/>
    <col min="6" max="6" width="17.44140625" style="83" customWidth="1"/>
    <col min="7" max="7" width="24.5546875" style="83" bestFit="1" customWidth="1"/>
    <col min="8" max="8" width="14.5546875" style="83" bestFit="1" customWidth="1"/>
    <col min="9" max="9" width="14.6640625" customWidth="1"/>
    <col min="10" max="10" width="6.6640625" customWidth="1"/>
    <col min="11" max="11" width="11.5546875" style="5" customWidth="1"/>
    <col min="12" max="16" width="14.44140625" style="16" bestFit="1" customWidth="1"/>
    <col min="17" max="17" width="13.44140625" style="16" bestFit="1" customWidth="1"/>
    <col min="18" max="20" width="14.44140625" style="16" bestFit="1" customWidth="1"/>
    <col min="21" max="37" width="14.109375" style="16" customWidth="1"/>
    <col min="38" max="40" width="14.109375" style="16" bestFit="1" customWidth="1"/>
    <col min="41" max="42" width="14.109375" style="16" customWidth="1"/>
  </cols>
  <sheetData>
    <row r="1" spans="1:42" s="5" customFormat="1" ht="27.75" customHeight="1" thickTop="1" x14ac:dyDescent="0.3">
      <c r="A1" s="1" t="s">
        <v>0</v>
      </c>
      <c r="B1" s="25">
        <f>COUNTA(B5:B547)</f>
        <v>482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7.0539419087136929E-2</v>
      </c>
      <c r="M1" s="4">
        <f t="shared" si="0"/>
        <v>6.8464730290456438E-2</v>
      </c>
      <c r="N1" s="4">
        <f t="shared" si="0"/>
        <v>5.6016597510373446E-2</v>
      </c>
      <c r="O1" s="4">
        <f t="shared" si="0"/>
        <v>0.12240663900414937</v>
      </c>
      <c r="P1" s="4">
        <f t="shared" si="0"/>
        <v>3.3195020746887967E-2</v>
      </c>
      <c r="Q1" s="4">
        <f t="shared" si="0"/>
        <v>3.1120331950207469E-2</v>
      </c>
      <c r="R1" s="4">
        <f t="shared" si="0"/>
        <v>2.6970954356846474E-2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3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449</v>
      </c>
      <c r="N2" s="75">
        <f t="shared" ref="N2" si="5">CANTIDAD_DE_CAMARAS-N3</f>
        <v>455</v>
      </c>
      <c r="O2" s="75">
        <f t="shared" si="4"/>
        <v>423</v>
      </c>
      <c r="P2" s="75">
        <f t="shared" si="4"/>
        <v>466</v>
      </c>
      <c r="Q2" s="75">
        <f t="shared" si="4"/>
        <v>467</v>
      </c>
      <c r="R2" s="75">
        <f t="shared" si="4"/>
        <v>469</v>
      </c>
      <c r="S2" s="75">
        <f t="shared" si="4"/>
        <v>482</v>
      </c>
      <c r="T2" s="75">
        <f t="shared" si="4"/>
        <v>482</v>
      </c>
      <c r="U2" s="75">
        <f t="shared" si="4"/>
        <v>482</v>
      </c>
      <c r="V2" s="75">
        <f t="shared" si="4"/>
        <v>482</v>
      </c>
      <c r="W2" s="75">
        <f t="shared" si="4"/>
        <v>482</v>
      </c>
      <c r="X2" s="75">
        <f t="shared" si="4"/>
        <v>482</v>
      </c>
      <c r="Y2" s="75">
        <f t="shared" si="4"/>
        <v>482</v>
      </c>
      <c r="Z2" s="75">
        <f t="shared" si="4"/>
        <v>482</v>
      </c>
      <c r="AA2" s="75">
        <f t="shared" si="4"/>
        <v>482</v>
      </c>
      <c r="AB2" s="75">
        <f t="shared" si="4"/>
        <v>482</v>
      </c>
      <c r="AC2" s="75">
        <f t="shared" si="4"/>
        <v>482</v>
      </c>
      <c r="AD2" s="75">
        <f t="shared" si="4"/>
        <v>482</v>
      </c>
      <c r="AE2" s="75">
        <f t="shared" si="4"/>
        <v>482</v>
      </c>
      <c r="AF2" s="75">
        <f t="shared" si="4"/>
        <v>482</v>
      </c>
      <c r="AG2" s="75">
        <f t="shared" si="4"/>
        <v>482</v>
      </c>
      <c r="AH2" s="75">
        <f t="shared" si="4"/>
        <v>482</v>
      </c>
      <c r="AI2" s="75">
        <f t="shared" si="4"/>
        <v>482</v>
      </c>
      <c r="AJ2" s="75">
        <f t="shared" si="4"/>
        <v>482</v>
      </c>
      <c r="AK2" s="75">
        <f t="shared" si="4"/>
        <v>482</v>
      </c>
      <c r="AL2" s="75">
        <f t="shared" si="4"/>
        <v>482</v>
      </c>
      <c r="AM2" s="75">
        <f t="shared" si="4"/>
        <v>482</v>
      </c>
      <c r="AN2" s="75">
        <f t="shared" si="4"/>
        <v>482</v>
      </c>
      <c r="AO2" s="75">
        <f t="shared" si="4"/>
        <v>482</v>
      </c>
      <c r="AP2" s="75">
        <f t="shared" si="4"/>
        <v>482</v>
      </c>
    </row>
    <row r="3" spans="1:42" s="9" customFormat="1" ht="15" thickBot="1" x14ac:dyDescent="0.35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P3" si="6">COUNTIF(L4:L467, "apagado")</f>
        <v>34</v>
      </c>
      <c r="M3" s="12">
        <f t="shared" si="6"/>
        <v>33</v>
      </c>
      <c r="N3" s="12">
        <f t="shared" si="6"/>
        <v>27</v>
      </c>
      <c r="O3" s="12">
        <f t="shared" si="6"/>
        <v>59</v>
      </c>
      <c r="P3" s="12">
        <f t="shared" si="6"/>
        <v>16</v>
      </c>
      <c r="Q3" s="12">
        <f t="shared" si="6"/>
        <v>15</v>
      </c>
      <c r="R3" s="12">
        <f t="shared" si="6"/>
        <v>13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 t="shared" si="6"/>
        <v>0</v>
      </c>
      <c r="Y3" s="12">
        <f t="shared" si="6"/>
        <v>0</v>
      </c>
      <c r="Z3" s="12">
        <f t="shared" si="6"/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si="6"/>
        <v>0</v>
      </c>
    </row>
    <row r="4" spans="1:42" s="9" customFormat="1" ht="30.6" thickTop="1" thickBot="1" x14ac:dyDescent="0.4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" thickBot="1" x14ac:dyDescent="0.35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 t="s">
        <v>1452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" thickBot="1" x14ac:dyDescent="0.35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7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 t="s">
        <v>1452</v>
      </c>
      <c r="P6" s="88"/>
      <c r="Q6" s="88" t="s">
        <v>1452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" thickBot="1" x14ac:dyDescent="0.35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27</v>
      </c>
      <c r="J7" s="34">
        <f t="shared" ref="J7:J77" si="8">COUNTIF(L7:AM7,"APAGADO")</f>
        <v>1</v>
      </c>
      <c r="K7" s="35">
        <f t="shared" ref="K7:K77" si="9">(I7)/(J7+I7)</f>
        <v>0.9642857142857143</v>
      </c>
      <c r="L7" s="88"/>
      <c r="M7" s="88"/>
      <c r="N7" s="88"/>
      <c r="O7" s="88" t="s">
        <v>1452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" thickBot="1" x14ac:dyDescent="0.35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8"/>
      <c r="M8" s="88"/>
      <c r="N8" s="88"/>
      <c r="O8" s="88" t="s">
        <v>1452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" thickBot="1" x14ac:dyDescent="0.35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 t="s">
        <v>1452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" thickBot="1" x14ac:dyDescent="0.35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7"/>
        <v>27</v>
      </c>
      <c r="J10" s="34">
        <f t="shared" si="8"/>
        <v>1</v>
      </c>
      <c r="K10" s="35">
        <f t="shared" si="9"/>
        <v>0.9642857142857143</v>
      </c>
      <c r="L10" s="88"/>
      <c r="M10" s="88"/>
      <c r="N10" s="88"/>
      <c r="O10" s="88" t="s">
        <v>1452</v>
      </c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" thickBot="1" x14ac:dyDescent="0.35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 t="s">
        <v>1452</v>
      </c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" thickBot="1" x14ac:dyDescent="0.35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8"/>
      <c r="M12" s="88"/>
      <c r="N12" s="88"/>
      <c r="O12" s="88" t="s">
        <v>1452</v>
      </c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" thickBot="1" x14ac:dyDescent="0.35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8"/>
      <c r="M13" s="88"/>
      <c r="N13" s="88"/>
      <c r="O13" s="88" t="s">
        <v>1452</v>
      </c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" thickBot="1" x14ac:dyDescent="0.35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8"/>
      <c r="M14" s="88"/>
      <c r="N14" s="88"/>
      <c r="O14" s="88" t="s">
        <v>1452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" thickBot="1" x14ac:dyDescent="0.35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22</v>
      </c>
      <c r="J15" s="34">
        <f t="shared" si="8"/>
        <v>6</v>
      </c>
      <c r="K15" s="35">
        <f t="shared" si="9"/>
        <v>0.7857142857142857</v>
      </c>
      <c r="L15" s="88" t="s">
        <v>1452</v>
      </c>
      <c r="M15" s="88" t="s">
        <v>1452</v>
      </c>
      <c r="N15" s="88" t="s">
        <v>1452</v>
      </c>
      <c r="O15" s="88" t="s">
        <v>1452</v>
      </c>
      <c r="P15" s="88"/>
      <c r="Q15" s="88" t="s">
        <v>1452</v>
      </c>
      <c r="R15" s="88" t="s">
        <v>1452</v>
      </c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" thickBot="1" x14ac:dyDescent="0.35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" thickBot="1" x14ac:dyDescent="0.35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" thickBot="1" x14ac:dyDescent="0.35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" thickBot="1" x14ac:dyDescent="0.35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" thickBot="1" x14ac:dyDescent="0.35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" thickBot="1" x14ac:dyDescent="0.35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" thickBot="1" x14ac:dyDescent="0.35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" thickBot="1" x14ac:dyDescent="0.35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" thickBot="1" x14ac:dyDescent="0.35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" thickBot="1" x14ac:dyDescent="0.35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" thickBot="1" x14ac:dyDescent="0.35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" thickBot="1" x14ac:dyDescent="0.35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" thickBot="1" x14ac:dyDescent="0.35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" thickBot="1" x14ac:dyDescent="0.35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" thickBot="1" x14ac:dyDescent="0.35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" thickBot="1" x14ac:dyDescent="0.35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" thickBot="1" x14ac:dyDescent="0.35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" thickBot="1" x14ac:dyDescent="0.35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" thickBot="1" x14ac:dyDescent="0.35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" thickBot="1" x14ac:dyDescent="0.35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" thickBot="1" x14ac:dyDescent="0.35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" thickBot="1" x14ac:dyDescent="0.35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" thickBot="1" x14ac:dyDescent="0.35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" thickBot="1" x14ac:dyDescent="0.35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" thickBot="1" x14ac:dyDescent="0.35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" thickBot="1" x14ac:dyDescent="0.35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" thickBot="1" x14ac:dyDescent="0.35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" thickBot="1" x14ac:dyDescent="0.35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" thickBot="1" x14ac:dyDescent="0.35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" thickBot="1" x14ac:dyDescent="0.35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" thickBot="1" x14ac:dyDescent="0.35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" thickBot="1" x14ac:dyDescent="0.35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" thickBot="1" x14ac:dyDescent="0.35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" thickBot="1" x14ac:dyDescent="0.35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" thickBot="1" x14ac:dyDescent="0.35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" thickBot="1" x14ac:dyDescent="0.35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" thickBot="1" x14ac:dyDescent="0.35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" thickBot="1" x14ac:dyDescent="0.35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" thickBot="1" x14ac:dyDescent="0.35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" thickBot="1" x14ac:dyDescent="0.35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 t="s">
        <v>1452</v>
      </c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" thickBot="1" x14ac:dyDescent="0.35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" thickBot="1" x14ac:dyDescent="0.35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" thickBot="1" x14ac:dyDescent="0.35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" thickBot="1" x14ac:dyDescent="0.35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" thickBot="1" x14ac:dyDescent="0.35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" thickBot="1" x14ac:dyDescent="0.35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" thickBot="1" x14ac:dyDescent="0.35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" thickBot="1" x14ac:dyDescent="0.35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" thickBot="1" x14ac:dyDescent="0.35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" thickBot="1" x14ac:dyDescent="0.35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" thickBot="1" x14ac:dyDescent="0.35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" thickBot="1" x14ac:dyDescent="0.35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27</v>
      </c>
      <c r="J67" s="34">
        <f t="shared" si="8"/>
        <v>1</v>
      </c>
      <c r="K67" s="35">
        <f t="shared" si="9"/>
        <v>0.9642857142857143</v>
      </c>
      <c r="L67" s="88"/>
      <c r="M67" s="88"/>
      <c r="N67" s="88"/>
      <c r="O67" s="88"/>
      <c r="P67" s="88"/>
      <c r="Q67" s="88" t="s">
        <v>1452</v>
      </c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" thickBot="1" x14ac:dyDescent="0.35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" thickBot="1" x14ac:dyDescent="0.35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" thickBot="1" x14ac:dyDescent="0.35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27</v>
      </c>
      <c r="J70" s="34">
        <f t="shared" si="8"/>
        <v>1</v>
      </c>
      <c r="K70" s="35">
        <f t="shared" si="9"/>
        <v>0.9642857142857143</v>
      </c>
      <c r="L70" s="88"/>
      <c r="M70" s="88"/>
      <c r="N70" s="88"/>
      <c r="O70" s="88"/>
      <c r="P70" s="88"/>
      <c r="Q70" s="88" t="s">
        <v>1452</v>
      </c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" thickBot="1" x14ac:dyDescent="0.35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" thickBot="1" x14ac:dyDescent="0.35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" thickBot="1" x14ac:dyDescent="0.35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" thickBot="1" x14ac:dyDescent="0.35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" thickBot="1" x14ac:dyDescent="0.35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" thickBot="1" x14ac:dyDescent="0.35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" thickBot="1" x14ac:dyDescent="0.35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" thickBot="1" x14ac:dyDescent="0.35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" thickBot="1" x14ac:dyDescent="0.35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26</v>
      </c>
      <c r="J79" s="34">
        <f t="shared" si="16"/>
        <v>2</v>
      </c>
      <c r="K79" s="35">
        <f t="shared" si="17"/>
        <v>0.9285714285714286</v>
      </c>
      <c r="L79" s="88" t="s">
        <v>1452</v>
      </c>
      <c r="M79" s="88" t="s">
        <v>1452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" thickBot="1" x14ac:dyDescent="0.35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" thickBot="1" x14ac:dyDescent="0.35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" thickBot="1" x14ac:dyDescent="0.35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" thickBot="1" x14ac:dyDescent="0.35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" thickBot="1" x14ac:dyDescent="0.35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" thickBot="1" x14ac:dyDescent="0.35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" thickBot="1" x14ac:dyDescent="0.35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" thickBot="1" x14ac:dyDescent="0.35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" thickBot="1" x14ac:dyDescent="0.35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" thickBot="1" x14ac:dyDescent="0.35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" thickBot="1" x14ac:dyDescent="0.35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" thickBot="1" x14ac:dyDescent="0.35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" thickBot="1" x14ac:dyDescent="0.35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" thickBot="1" x14ac:dyDescent="0.35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" thickBot="1" x14ac:dyDescent="0.35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" thickBot="1" x14ac:dyDescent="0.35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5" customHeight="1" thickBot="1" x14ac:dyDescent="0.35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" thickBot="1" x14ac:dyDescent="0.35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" thickBot="1" x14ac:dyDescent="0.35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" thickBot="1" x14ac:dyDescent="0.35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" thickBot="1" x14ac:dyDescent="0.35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" thickBot="1" x14ac:dyDescent="0.35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" thickBot="1" x14ac:dyDescent="0.35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" thickBot="1" x14ac:dyDescent="0.35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" thickBot="1" x14ac:dyDescent="0.35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" thickBot="1" x14ac:dyDescent="0.35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" thickBot="1" x14ac:dyDescent="0.35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" thickBot="1" x14ac:dyDescent="0.35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" thickBot="1" x14ac:dyDescent="0.35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" thickBot="1" x14ac:dyDescent="0.35">
      <c r="A109" t="s">
        <v>52</v>
      </c>
      <c r="B109" s="33" t="s">
        <v>1388</v>
      </c>
      <c r="C109" s="33" t="s">
        <v>1145</v>
      </c>
      <c r="D109" t="s">
        <v>88</v>
      </c>
      <c r="E109" s="33" t="s">
        <v>73</v>
      </c>
      <c r="F109" s="33" t="s">
        <v>28</v>
      </c>
      <c r="G109" s="33"/>
      <c r="H109" s="33" t="s">
        <v>1387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" thickBot="1" x14ac:dyDescent="0.35">
      <c r="A110" t="s">
        <v>168</v>
      </c>
      <c r="B110" t="s">
        <v>169</v>
      </c>
      <c r="C110" t="s">
        <v>1145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" thickBot="1" x14ac:dyDescent="0.35">
      <c r="A111" t="s">
        <v>171</v>
      </c>
      <c r="B111" t="s">
        <v>172</v>
      </c>
      <c r="C111" t="s">
        <v>1145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" thickBot="1" x14ac:dyDescent="0.35">
      <c r="A112" t="s">
        <v>171</v>
      </c>
      <c r="B112" t="s">
        <v>174</v>
      </c>
      <c r="C112" t="s">
        <v>1145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" thickBot="1" x14ac:dyDescent="0.35">
      <c r="A113" t="s">
        <v>171</v>
      </c>
      <c r="B113" t="s">
        <v>176</v>
      </c>
      <c r="C113" t="s">
        <v>1145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" thickBot="1" x14ac:dyDescent="0.35">
      <c r="A114" t="s">
        <v>178</v>
      </c>
      <c r="B114" t="s">
        <v>179</v>
      </c>
      <c r="C114" t="s">
        <v>1146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" thickBot="1" x14ac:dyDescent="0.35">
      <c r="A115" t="s">
        <v>181</v>
      </c>
      <c r="B115" t="s">
        <v>182</v>
      </c>
      <c r="C115" t="s">
        <v>1146</v>
      </c>
      <c r="D115" t="s">
        <v>183</v>
      </c>
      <c r="E115" s="33" t="s">
        <v>19</v>
      </c>
      <c r="F115" s="33" t="s">
        <v>20</v>
      </c>
      <c r="G115" s="33"/>
      <c r="H115" s="33" t="s">
        <v>713</v>
      </c>
      <c r="I115" s="34">
        <f>COUNTIF(L115:AM115,"")</f>
        <v>26</v>
      </c>
      <c r="J115" s="34">
        <f>COUNTIF(L115:AM115,"APAGADO")</f>
        <v>2</v>
      </c>
      <c r="K115" s="35">
        <f>(I115)/(J115+I115)</f>
        <v>0.9285714285714286</v>
      </c>
      <c r="L115" s="88"/>
      <c r="M115" s="88"/>
      <c r="N115" s="88"/>
      <c r="O115" s="88"/>
      <c r="P115" s="88"/>
      <c r="Q115" s="88" t="s">
        <v>1452</v>
      </c>
      <c r="R115" s="88" t="s">
        <v>1452</v>
      </c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" thickBot="1" x14ac:dyDescent="0.35">
      <c r="A116" t="s">
        <v>181</v>
      </c>
      <c r="B116" t="s">
        <v>1019</v>
      </c>
      <c r="C116" t="s">
        <v>1146</v>
      </c>
      <c r="D116" t="s">
        <v>184</v>
      </c>
      <c r="E116" s="33" t="s">
        <v>15</v>
      </c>
      <c r="F116" s="33" t="s">
        <v>20</v>
      </c>
      <c r="G116" s="33"/>
      <c r="H116" s="33" t="s">
        <v>714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" thickBot="1" x14ac:dyDescent="0.35">
      <c r="A117" s="87" t="s">
        <v>181</v>
      </c>
      <c r="B117" t="s">
        <v>1315</v>
      </c>
      <c r="C117" t="s">
        <v>1146</v>
      </c>
      <c r="D117" t="s">
        <v>1316</v>
      </c>
      <c r="E117" t="s">
        <v>19</v>
      </c>
      <c r="F117" t="s">
        <v>28</v>
      </c>
      <c r="G117"/>
      <c r="H117" s="33" t="s">
        <v>1326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" thickBot="1" x14ac:dyDescent="0.35">
      <c r="A118" t="s">
        <v>187</v>
      </c>
      <c r="B118" t="s">
        <v>185</v>
      </c>
      <c r="C118" t="s">
        <v>1145</v>
      </c>
      <c r="D118" t="s">
        <v>186</v>
      </c>
      <c r="E118" s="33" t="s">
        <v>19</v>
      </c>
      <c r="F118" s="33" t="s">
        <v>20</v>
      </c>
      <c r="G118" s="33"/>
      <c r="H118" s="33" t="s">
        <v>715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" thickBot="1" x14ac:dyDescent="0.35">
      <c r="A119" t="s">
        <v>187</v>
      </c>
      <c r="B119" t="s">
        <v>1020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716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" thickBot="1" x14ac:dyDescent="0.35">
      <c r="A120" t="s">
        <v>187</v>
      </c>
      <c r="B120" t="s">
        <v>1021</v>
      </c>
      <c r="C120" t="s">
        <v>1145</v>
      </c>
      <c r="D120" t="s">
        <v>188</v>
      </c>
      <c r="E120" s="33" t="s">
        <v>73</v>
      </c>
      <c r="F120" s="33" t="s">
        <v>1139</v>
      </c>
      <c r="G120" s="33" t="s">
        <v>1338</v>
      </c>
      <c r="H120" s="33" t="s">
        <v>717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" thickBot="1" x14ac:dyDescent="0.35">
      <c r="A121" t="s">
        <v>187</v>
      </c>
      <c r="B121" t="s">
        <v>1022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1301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" thickBot="1" x14ac:dyDescent="0.35">
      <c r="A122" t="s">
        <v>187</v>
      </c>
      <c r="B122" t="s">
        <v>1024</v>
      </c>
      <c r="C122" t="s">
        <v>1145</v>
      </c>
      <c r="D122" t="s">
        <v>1023</v>
      </c>
      <c r="E122" s="33" t="s">
        <v>73</v>
      </c>
      <c r="F122" s="33" t="s">
        <v>1139</v>
      </c>
      <c r="G122" s="33" t="s">
        <v>1338</v>
      </c>
      <c r="H122" s="33" t="s">
        <v>1302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2" customHeight="1" thickBot="1" x14ac:dyDescent="0.35">
      <c r="A123" t="s">
        <v>187</v>
      </c>
      <c r="B123" t="s">
        <v>1218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1226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" thickBot="1" x14ac:dyDescent="0.35">
      <c r="A124" t="s">
        <v>187</v>
      </c>
      <c r="B124" t="s">
        <v>1219</v>
      </c>
      <c r="C124" t="s">
        <v>1145</v>
      </c>
      <c r="D124" t="s">
        <v>1213</v>
      </c>
      <c r="E124" s="33" t="s">
        <v>73</v>
      </c>
      <c r="F124" s="33" t="s">
        <v>1139</v>
      </c>
      <c r="G124" s="33" t="s">
        <v>1338</v>
      </c>
      <c r="H124" s="33" t="s">
        <v>1227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" thickBot="1" x14ac:dyDescent="0.35">
      <c r="A125" t="s">
        <v>189</v>
      </c>
      <c r="B125" t="s">
        <v>1025</v>
      </c>
      <c r="C125" t="s">
        <v>1146</v>
      </c>
      <c r="D125" t="s">
        <v>190</v>
      </c>
      <c r="E125" s="33" t="s">
        <v>15</v>
      </c>
      <c r="F125" s="33" t="s">
        <v>28</v>
      </c>
      <c r="G125" s="33"/>
      <c r="H125" s="33" t="s">
        <v>718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" thickBot="1" x14ac:dyDescent="0.35">
      <c r="A126" t="s">
        <v>189</v>
      </c>
      <c r="B126" t="s">
        <v>1026</v>
      </c>
      <c r="C126" t="s">
        <v>1146</v>
      </c>
      <c r="D126" t="s">
        <v>191</v>
      </c>
      <c r="E126" s="33" t="s">
        <v>15</v>
      </c>
      <c r="F126" s="33" t="s">
        <v>28</v>
      </c>
      <c r="G126" s="33"/>
      <c r="H126" s="33" t="s">
        <v>719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" thickBot="1" x14ac:dyDescent="0.35">
      <c r="A127" t="s">
        <v>189</v>
      </c>
      <c r="B127" t="s">
        <v>1027</v>
      </c>
      <c r="C127" t="s">
        <v>1146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" thickBot="1" x14ac:dyDescent="0.35">
      <c r="A128" t="s">
        <v>189</v>
      </c>
      <c r="B128" t="s">
        <v>1028</v>
      </c>
      <c r="C128" t="s">
        <v>1146</v>
      </c>
      <c r="D128" t="s">
        <v>193</v>
      </c>
      <c r="E128" s="33" t="s">
        <v>15</v>
      </c>
      <c r="F128" s="33" t="s">
        <v>28</v>
      </c>
      <c r="G128" s="33"/>
      <c r="H128" s="33" t="s">
        <v>720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" thickBot="1" x14ac:dyDescent="0.35">
      <c r="A129" t="s">
        <v>194</v>
      </c>
      <c r="B129" t="s">
        <v>197</v>
      </c>
      <c r="C129" t="s">
        <v>1146</v>
      </c>
      <c r="D129" t="s">
        <v>198</v>
      </c>
      <c r="E129" s="33" t="s">
        <v>19</v>
      </c>
      <c r="F129" s="33" t="s">
        <v>20</v>
      </c>
      <c r="G129" s="33"/>
      <c r="H129" s="33" t="s">
        <v>721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" thickBot="1" x14ac:dyDescent="0.35">
      <c r="A130" t="s">
        <v>199</v>
      </c>
      <c r="B130" t="s">
        <v>200</v>
      </c>
      <c r="C130" t="s">
        <v>1146</v>
      </c>
      <c r="D130" t="s">
        <v>201</v>
      </c>
      <c r="E130" s="33" t="s">
        <v>19</v>
      </c>
      <c r="F130" s="33" t="s">
        <v>1139</v>
      </c>
      <c r="G130" s="33" t="s">
        <v>461</v>
      </c>
      <c r="H130" s="33" t="s">
        <v>722</v>
      </c>
      <c r="I130" s="34">
        <f t="shared" si="15"/>
        <v>26</v>
      </c>
      <c r="J130" s="34">
        <f t="shared" si="16"/>
        <v>2</v>
      </c>
      <c r="K130" s="35">
        <f t="shared" si="17"/>
        <v>0.9285714285714286</v>
      </c>
      <c r="L130" s="88"/>
      <c r="M130" s="88"/>
      <c r="N130" s="88"/>
      <c r="O130" s="88"/>
      <c r="P130" s="88" t="s">
        <v>1452</v>
      </c>
      <c r="Q130" s="88" t="s">
        <v>1452</v>
      </c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" thickBot="1" x14ac:dyDescent="0.35">
      <c r="B131" t="s">
        <v>203</v>
      </c>
      <c r="C131" t="s">
        <v>1146</v>
      </c>
      <c r="D131" t="s">
        <v>204</v>
      </c>
      <c r="E131" s="33" t="s">
        <v>15</v>
      </c>
      <c r="F131" s="33" t="s">
        <v>1139</v>
      </c>
      <c r="G131" s="33" t="s">
        <v>461</v>
      </c>
      <c r="H131" s="33" t="s">
        <v>723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" thickBot="1" x14ac:dyDescent="0.35">
      <c r="A132" t="s">
        <v>194</v>
      </c>
      <c r="B132" t="s">
        <v>205</v>
      </c>
      <c r="C132" t="s">
        <v>1146</v>
      </c>
      <c r="D132" t="s">
        <v>206</v>
      </c>
      <c r="E132" s="33" t="s">
        <v>19</v>
      </c>
      <c r="F132" s="33" t="s">
        <v>28</v>
      </c>
      <c r="G132" s="33"/>
      <c r="H132" s="33" t="s">
        <v>724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" thickBot="1" x14ac:dyDescent="0.35">
      <c r="A133" t="s">
        <v>194</v>
      </c>
      <c r="B133" t="s">
        <v>207</v>
      </c>
      <c r="C133" t="s">
        <v>1146</v>
      </c>
      <c r="D133" t="s">
        <v>208</v>
      </c>
      <c r="E133" s="33" t="s">
        <v>19</v>
      </c>
      <c r="F133" s="33" t="s">
        <v>28</v>
      </c>
      <c r="G133" s="33"/>
      <c r="H133" s="33" t="s">
        <v>725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" thickBot="1" x14ac:dyDescent="0.35">
      <c r="A134" t="s">
        <v>194</v>
      </c>
      <c r="B134" t="s">
        <v>209</v>
      </c>
      <c r="C134" t="s">
        <v>1146</v>
      </c>
      <c r="D134" t="s">
        <v>210</v>
      </c>
      <c r="E134" s="33" t="s">
        <v>19</v>
      </c>
      <c r="F134" s="33" t="s">
        <v>20</v>
      </c>
      <c r="G134" s="33"/>
      <c r="H134" s="33" t="s">
        <v>726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" thickBot="1" x14ac:dyDescent="0.35">
      <c r="A135" t="s">
        <v>194</v>
      </c>
      <c r="B135" t="s">
        <v>1030</v>
      </c>
      <c r="C135" t="s">
        <v>1146</v>
      </c>
      <c r="D135" t="s">
        <v>195</v>
      </c>
      <c r="E135" s="33" t="s">
        <v>15</v>
      </c>
      <c r="F135" s="33" t="s">
        <v>1139</v>
      </c>
      <c r="G135" s="33" t="s">
        <v>461</v>
      </c>
      <c r="H135" s="33" t="s">
        <v>727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" thickBot="1" x14ac:dyDescent="0.35">
      <c r="A136" t="s">
        <v>194</v>
      </c>
      <c r="B136" t="s">
        <v>196</v>
      </c>
      <c r="C136" t="s">
        <v>1146</v>
      </c>
      <c r="D136" t="s">
        <v>1029</v>
      </c>
      <c r="E136" s="33" t="s">
        <v>46</v>
      </c>
      <c r="F136" s="33" t="s">
        <v>20</v>
      </c>
      <c r="G136" s="33"/>
      <c r="H136" s="33" t="s">
        <v>728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" thickBot="1" x14ac:dyDescent="0.35">
      <c r="A137" t="s">
        <v>194</v>
      </c>
      <c r="B137" t="s">
        <v>211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729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" thickBot="1" x14ac:dyDescent="0.35">
      <c r="A138" t="s">
        <v>194</v>
      </c>
      <c r="B138" t="s">
        <v>213</v>
      </c>
      <c r="C138" t="s">
        <v>1146</v>
      </c>
      <c r="D138" t="s">
        <v>212</v>
      </c>
      <c r="E138" s="33" t="s">
        <v>73</v>
      </c>
      <c r="F138" s="33" t="s">
        <v>28</v>
      </c>
      <c r="G138" s="33"/>
      <c r="H138" s="33" t="s">
        <v>730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" thickBot="1" x14ac:dyDescent="0.35">
      <c r="A139" t="s">
        <v>194</v>
      </c>
      <c r="B139" t="s">
        <v>214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27</v>
      </c>
      <c r="J139" s="34">
        <f t="shared" si="16"/>
        <v>1</v>
      </c>
      <c r="K139" s="35">
        <f t="shared" si="17"/>
        <v>0.9642857142857143</v>
      </c>
      <c r="L139" s="88"/>
      <c r="M139" s="88"/>
      <c r="N139" s="88"/>
      <c r="O139" s="88"/>
      <c r="P139" s="88" t="s">
        <v>1452</v>
      </c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" thickBot="1" x14ac:dyDescent="0.35">
      <c r="A140" t="s">
        <v>194</v>
      </c>
      <c r="B140" t="s">
        <v>216</v>
      </c>
      <c r="C140" t="s">
        <v>1146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27</v>
      </c>
      <c r="J140" s="34">
        <f t="shared" si="16"/>
        <v>1</v>
      </c>
      <c r="K140" s="35">
        <f t="shared" si="17"/>
        <v>0.9642857142857143</v>
      </c>
      <c r="L140" s="88"/>
      <c r="M140" s="88"/>
      <c r="N140" s="88"/>
      <c r="O140" s="88"/>
      <c r="P140" s="88" t="s">
        <v>1452</v>
      </c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" thickBot="1" x14ac:dyDescent="0.35">
      <c r="A141" t="s">
        <v>194</v>
      </c>
      <c r="B141" s="33" t="s">
        <v>1254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1238</v>
      </c>
      <c r="I141" s="34">
        <f t="shared" si="22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 t="s">
        <v>1452</v>
      </c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" thickBot="1" x14ac:dyDescent="0.35">
      <c r="A142" t="s">
        <v>194</v>
      </c>
      <c r="B142" s="33" t="s">
        <v>1253</v>
      </c>
      <c r="C142" s="33" t="s">
        <v>1146</v>
      </c>
      <c r="D142" t="s">
        <v>1237</v>
      </c>
      <c r="E142" s="33" t="s">
        <v>1198</v>
      </c>
      <c r="F142" s="33" t="s">
        <v>28</v>
      </c>
      <c r="G142" s="33"/>
      <c r="H142" s="33" t="s">
        <v>1239</v>
      </c>
      <c r="I142" s="34">
        <f t="shared" si="22"/>
        <v>27</v>
      </c>
      <c r="J142" s="34">
        <f>COUNTIF(L142:AM142,"APAGADO")</f>
        <v>1</v>
      </c>
      <c r="K142" s="35">
        <f>(I142)/(J142+I142)</f>
        <v>0.9642857142857143</v>
      </c>
      <c r="L142" s="88"/>
      <c r="M142" s="88"/>
      <c r="N142" s="88"/>
      <c r="O142" s="88"/>
      <c r="P142" s="88" t="s">
        <v>1452</v>
      </c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" thickBot="1" x14ac:dyDescent="0.35">
      <c r="A143" t="s">
        <v>194</v>
      </c>
      <c r="B143" s="33" t="s">
        <v>1256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1235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" thickBot="1" x14ac:dyDescent="0.35">
      <c r="A144" t="s">
        <v>194</v>
      </c>
      <c r="B144" s="33" t="s">
        <v>1257</v>
      </c>
      <c r="C144" s="33" t="s">
        <v>1146</v>
      </c>
      <c r="D144" t="s">
        <v>1234</v>
      </c>
      <c r="E144" s="33" t="s">
        <v>73</v>
      </c>
      <c r="F144" s="33" t="s">
        <v>28</v>
      </c>
      <c r="G144" s="33"/>
      <c r="H144" s="33" t="s">
        <v>1236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" thickBot="1" x14ac:dyDescent="0.35">
      <c r="A145" t="s">
        <v>217</v>
      </c>
      <c r="B145" t="s">
        <v>1031</v>
      </c>
      <c r="C145" t="s">
        <v>1146</v>
      </c>
      <c r="D145" t="s">
        <v>218</v>
      </c>
      <c r="E145" s="33" t="s">
        <v>15</v>
      </c>
      <c r="F145" s="33" t="s">
        <v>28</v>
      </c>
      <c r="G145" s="33"/>
      <c r="H145" s="33" t="s">
        <v>732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" thickBot="1" x14ac:dyDescent="0.35">
      <c r="A146" t="s">
        <v>217</v>
      </c>
      <c r="B146" t="s">
        <v>1032</v>
      </c>
      <c r="C146" t="s">
        <v>1146</v>
      </c>
      <c r="D146" t="s">
        <v>219</v>
      </c>
      <c r="E146" s="33" t="s">
        <v>15</v>
      </c>
      <c r="F146" s="33" t="s">
        <v>28</v>
      </c>
      <c r="G146" s="33"/>
      <c r="H146" s="33" t="s">
        <v>733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" thickBot="1" x14ac:dyDescent="0.35">
      <c r="A147" t="s">
        <v>220</v>
      </c>
      <c r="B147" t="s">
        <v>1033</v>
      </c>
      <c r="C147" t="s">
        <v>1146</v>
      </c>
      <c r="D147" t="s">
        <v>221</v>
      </c>
      <c r="E147" s="33"/>
      <c r="F147" s="33" t="s">
        <v>28</v>
      </c>
      <c r="G147" s="33"/>
      <c r="H147" s="33" t="s">
        <v>734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" thickBot="1" x14ac:dyDescent="0.35">
      <c r="A148" t="s">
        <v>232</v>
      </c>
      <c r="B148" t="s">
        <v>233</v>
      </c>
      <c r="C148" t="s">
        <v>1145</v>
      </c>
      <c r="D148" t="s">
        <v>234</v>
      </c>
      <c r="E148" s="33" t="s">
        <v>15</v>
      </c>
      <c r="F148" s="33" t="s">
        <v>20</v>
      </c>
      <c r="G148" s="33"/>
      <c r="H148" s="33" t="s">
        <v>735</v>
      </c>
      <c r="I148" s="34">
        <f t="shared" si="22"/>
        <v>24</v>
      </c>
      <c r="J148" s="34">
        <f t="shared" ref="J148:J252" si="23">COUNTIF(L148:AM148,"APAGADO")</f>
        <v>4</v>
      </c>
      <c r="K148" s="35">
        <f t="shared" ref="K148:K252" si="24">(I148)/(J148+I148)</f>
        <v>0.8571428571428571</v>
      </c>
      <c r="L148" s="88" t="s">
        <v>1452</v>
      </c>
      <c r="M148" s="88" t="s">
        <v>1452</v>
      </c>
      <c r="N148" s="88" t="s">
        <v>1452</v>
      </c>
      <c r="O148" s="88" t="s">
        <v>1452</v>
      </c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" thickBot="1" x14ac:dyDescent="0.35">
      <c r="A149" t="s">
        <v>171</v>
      </c>
      <c r="B149" t="s">
        <v>235</v>
      </c>
      <c r="C149" t="s">
        <v>1145</v>
      </c>
      <c r="D149" t="s">
        <v>236</v>
      </c>
      <c r="E149" s="33" t="s">
        <v>19</v>
      </c>
      <c r="F149" s="33" t="s">
        <v>20</v>
      </c>
      <c r="G149" s="33"/>
      <c r="H149" s="33" t="s">
        <v>736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" thickBot="1" x14ac:dyDescent="0.35">
      <c r="A150" t="s">
        <v>222</v>
      </c>
      <c r="B150" t="s">
        <v>237</v>
      </c>
      <c r="C150" t="s">
        <v>1145</v>
      </c>
      <c r="D150" t="s">
        <v>238</v>
      </c>
      <c r="E150" s="33" t="s">
        <v>19</v>
      </c>
      <c r="F150" s="33" t="s">
        <v>20</v>
      </c>
      <c r="G150" s="33"/>
      <c r="H150" s="33" t="s">
        <v>737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" thickBot="1" x14ac:dyDescent="0.35">
      <c r="A151" t="s">
        <v>222</v>
      </c>
      <c r="B151" t="s">
        <v>239</v>
      </c>
      <c r="C151" t="s">
        <v>1145</v>
      </c>
      <c r="D151" t="s">
        <v>240</v>
      </c>
      <c r="E151" s="33" t="s">
        <v>19</v>
      </c>
      <c r="F151" s="33" t="s">
        <v>20</v>
      </c>
      <c r="G151" s="33"/>
      <c r="H151" s="33" t="s">
        <v>738</v>
      </c>
      <c r="I151" s="34">
        <f t="shared" si="22"/>
        <v>27</v>
      </c>
      <c r="J151" s="34">
        <f t="shared" si="23"/>
        <v>1</v>
      </c>
      <c r="K151" s="35">
        <f t="shared" si="24"/>
        <v>0.9642857142857143</v>
      </c>
      <c r="L151" s="88"/>
      <c r="M151" s="88"/>
      <c r="N151" s="88"/>
      <c r="O151" s="88"/>
      <c r="P151" s="88" t="s">
        <v>1452</v>
      </c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" thickBot="1" x14ac:dyDescent="0.35">
      <c r="A152" t="s">
        <v>222</v>
      </c>
      <c r="B152" t="s">
        <v>241</v>
      </c>
      <c r="C152" t="s">
        <v>1145</v>
      </c>
      <c r="D152" t="s">
        <v>242</v>
      </c>
      <c r="E152" s="33" t="s">
        <v>19</v>
      </c>
      <c r="F152" s="33" t="s">
        <v>20</v>
      </c>
      <c r="G152" s="33"/>
      <c r="H152" s="33" t="s">
        <v>739</v>
      </c>
      <c r="I152" s="34">
        <f t="shared" si="22"/>
        <v>26</v>
      </c>
      <c r="J152" s="34">
        <f t="shared" si="23"/>
        <v>2</v>
      </c>
      <c r="K152" s="35">
        <f t="shared" si="24"/>
        <v>0.9285714285714286</v>
      </c>
      <c r="L152" s="88" t="s">
        <v>1452</v>
      </c>
      <c r="M152" s="88" t="s">
        <v>1452</v>
      </c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" thickBot="1" x14ac:dyDescent="0.35">
      <c r="A153" t="s">
        <v>222</v>
      </c>
      <c r="B153" t="s">
        <v>243</v>
      </c>
      <c r="C153" t="s">
        <v>1145</v>
      </c>
      <c r="D153" t="s">
        <v>244</v>
      </c>
      <c r="E153" s="33" t="s">
        <v>15</v>
      </c>
      <c r="F153" s="33" t="s">
        <v>20</v>
      </c>
      <c r="G153" s="33"/>
      <c r="H153" s="33" t="s">
        <v>740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" thickBot="1" x14ac:dyDescent="0.35">
      <c r="A154" t="s">
        <v>222</v>
      </c>
      <c r="B154" t="s">
        <v>223</v>
      </c>
      <c r="C154" t="s">
        <v>1145</v>
      </c>
      <c r="D154" t="s">
        <v>224</v>
      </c>
      <c r="E154" s="33" t="s">
        <v>15</v>
      </c>
      <c r="F154" s="33" t="s">
        <v>20</v>
      </c>
      <c r="G154" s="33"/>
      <c r="H154" s="33" t="s">
        <v>741</v>
      </c>
      <c r="I154" s="34">
        <f t="shared" si="22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" thickBot="1" x14ac:dyDescent="0.35">
      <c r="A155" t="s">
        <v>222</v>
      </c>
      <c r="B155" t="s">
        <v>1038</v>
      </c>
      <c r="C155" t="s">
        <v>1145</v>
      </c>
      <c r="D155" t="s">
        <v>225</v>
      </c>
      <c r="E155" s="33" t="s">
        <v>15</v>
      </c>
      <c r="F155" s="33" t="s">
        <v>20</v>
      </c>
      <c r="G155" s="33"/>
      <c r="H155" s="33" t="s">
        <v>742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" thickBot="1" x14ac:dyDescent="0.35">
      <c r="A156" t="s">
        <v>222</v>
      </c>
      <c r="B156" t="s">
        <v>1039</v>
      </c>
      <c r="C156" t="s">
        <v>1145</v>
      </c>
      <c r="D156" t="s">
        <v>226</v>
      </c>
      <c r="E156" s="33" t="s">
        <v>15</v>
      </c>
      <c r="F156" s="33" t="s">
        <v>20</v>
      </c>
      <c r="G156" s="33"/>
      <c r="H156" s="33" t="s">
        <v>1297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" thickBot="1" x14ac:dyDescent="0.35">
      <c r="A157" t="s">
        <v>222</v>
      </c>
      <c r="B157" t="s">
        <v>227</v>
      </c>
      <c r="C157" t="s">
        <v>1145</v>
      </c>
      <c r="D157" t="s">
        <v>228</v>
      </c>
      <c r="E157" s="33" t="s">
        <v>15</v>
      </c>
      <c r="F157" s="33" t="s">
        <v>20</v>
      </c>
      <c r="G157" s="33"/>
      <c r="H157" s="33" t="s">
        <v>743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" thickBot="1" x14ac:dyDescent="0.35">
      <c r="A158" t="s">
        <v>222</v>
      </c>
      <c r="B158" t="s">
        <v>245</v>
      </c>
      <c r="C158" t="s">
        <v>1145</v>
      </c>
      <c r="D158" t="s">
        <v>246</v>
      </c>
      <c r="E158" s="33" t="s">
        <v>15</v>
      </c>
      <c r="F158" s="33" t="s">
        <v>28</v>
      </c>
      <c r="G158" s="33"/>
      <c r="H158" s="33" t="s">
        <v>744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" thickBot="1" x14ac:dyDescent="0.35">
      <c r="A159" t="s">
        <v>222</v>
      </c>
      <c r="B159" t="s">
        <v>229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745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" thickBot="1" x14ac:dyDescent="0.35">
      <c r="A160" t="s">
        <v>222</v>
      </c>
      <c r="B160" t="s">
        <v>231</v>
      </c>
      <c r="C160" t="s">
        <v>1145</v>
      </c>
      <c r="D160" t="s">
        <v>230</v>
      </c>
      <c r="E160" s="33" t="s">
        <v>73</v>
      </c>
      <c r="F160" s="33" t="s">
        <v>1139</v>
      </c>
      <c r="G160" s="33" t="s">
        <v>1338</v>
      </c>
      <c r="H160" s="33" t="s">
        <v>746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" thickBot="1" x14ac:dyDescent="0.35">
      <c r="A161" t="s">
        <v>222</v>
      </c>
      <c r="B161" t="s">
        <v>1034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747</v>
      </c>
      <c r="I161" s="34">
        <f t="shared" si="22"/>
        <v>27</v>
      </c>
      <c r="J161" s="34">
        <f t="shared" si="25"/>
        <v>1</v>
      </c>
      <c r="K161" s="35">
        <f t="shared" si="26"/>
        <v>0.9642857142857143</v>
      </c>
      <c r="L161" s="88" t="s">
        <v>1452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" thickBot="1" x14ac:dyDescent="0.35">
      <c r="A162" t="s">
        <v>222</v>
      </c>
      <c r="B162" t="s">
        <v>1035</v>
      </c>
      <c r="C162" t="s">
        <v>1145</v>
      </c>
      <c r="D162" t="s">
        <v>247</v>
      </c>
      <c r="E162" s="33" t="s">
        <v>73</v>
      </c>
      <c r="F162" s="33" t="s">
        <v>1139</v>
      </c>
      <c r="G162" s="33" t="s">
        <v>1338</v>
      </c>
      <c r="H162" s="33" t="s">
        <v>748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" thickBot="1" x14ac:dyDescent="0.35">
      <c r="A163" t="s">
        <v>222</v>
      </c>
      <c r="B163" t="s">
        <v>1036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749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" thickBot="1" x14ac:dyDescent="0.35">
      <c r="A164" t="s">
        <v>222</v>
      </c>
      <c r="B164" t="s">
        <v>1037</v>
      </c>
      <c r="C164" t="s">
        <v>1145</v>
      </c>
      <c r="D164" t="s">
        <v>248</v>
      </c>
      <c r="E164" s="33" t="s">
        <v>73</v>
      </c>
      <c r="F164" s="33" t="s">
        <v>1139</v>
      </c>
      <c r="G164" s="33" t="s">
        <v>1338</v>
      </c>
      <c r="H164" s="33" t="s">
        <v>750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" thickBot="1" x14ac:dyDescent="0.35">
      <c r="A165" s="91" t="s">
        <v>222</v>
      </c>
      <c r="B165" t="s">
        <v>1318</v>
      </c>
      <c r="C165" t="s">
        <v>1145</v>
      </c>
      <c r="D165" t="s">
        <v>1317</v>
      </c>
      <c r="E165" t="s">
        <v>19</v>
      </c>
      <c r="F165" t="s">
        <v>28</v>
      </c>
      <c r="G165"/>
      <c r="H165" s="33" t="s">
        <v>1327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" thickBot="1" x14ac:dyDescent="0.35">
      <c r="A166" t="s">
        <v>101</v>
      </c>
      <c r="B166" t="s">
        <v>249</v>
      </c>
      <c r="C166" t="s">
        <v>1145</v>
      </c>
      <c r="D166" t="s">
        <v>250</v>
      </c>
      <c r="E166" s="33" t="s">
        <v>15</v>
      </c>
      <c r="F166" s="33" t="s">
        <v>1139</v>
      </c>
      <c r="G166" s="33" t="s">
        <v>45</v>
      </c>
      <c r="H166" s="33" t="s">
        <v>751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" thickBot="1" x14ac:dyDescent="0.35">
      <c r="A167" t="s">
        <v>101</v>
      </c>
      <c r="B167" t="s">
        <v>251</v>
      </c>
      <c r="C167" t="s">
        <v>1145</v>
      </c>
      <c r="D167" t="s">
        <v>252</v>
      </c>
      <c r="E167" s="33" t="s">
        <v>15</v>
      </c>
      <c r="F167" s="33" t="s">
        <v>1139</v>
      </c>
      <c r="G167" s="33" t="s">
        <v>45</v>
      </c>
      <c r="H167" s="33" t="s">
        <v>752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" thickBot="1" x14ac:dyDescent="0.35">
      <c r="A168" t="s">
        <v>101</v>
      </c>
      <c r="B168" t="s">
        <v>253</v>
      </c>
      <c r="C168" t="s">
        <v>1145</v>
      </c>
      <c r="D168" t="s">
        <v>254</v>
      </c>
      <c r="E168" s="33" t="s">
        <v>15</v>
      </c>
      <c r="F168" s="33" t="s">
        <v>1139</v>
      </c>
      <c r="G168" s="33" t="s">
        <v>45</v>
      </c>
      <c r="H168" s="33" t="s">
        <v>753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" thickBot="1" x14ac:dyDescent="0.35">
      <c r="A169" t="s">
        <v>202</v>
      </c>
      <c r="B169" t="s">
        <v>1268</v>
      </c>
      <c r="C169" t="s">
        <v>1146</v>
      </c>
      <c r="D169" t="s">
        <v>1269</v>
      </c>
      <c r="E169" s="33" t="s">
        <v>73</v>
      </c>
      <c r="F169" s="33" t="s">
        <v>16</v>
      </c>
      <c r="G169" s="33"/>
      <c r="H169" s="33" t="s">
        <v>1359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" thickBot="1" x14ac:dyDescent="0.35">
      <c r="A170" t="s">
        <v>202</v>
      </c>
      <c r="B170" t="s">
        <v>1270</v>
      </c>
      <c r="C170" t="s">
        <v>1146</v>
      </c>
      <c r="D170" t="s">
        <v>1271</v>
      </c>
      <c r="E170" s="33" t="s">
        <v>73</v>
      </c>
      <c r="F170" s="33" t="s">
        <v>20</v>
      </c>
      <c r="G170" s="33"/>
      <c r="H170" s="33" t="s">
        <v>1360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" thickBot="1" x14ac:dyDescent="0.35">
      <c r="A171" t="s">
        <v>171</v>
      </c>
      <c r="B171" t="s">
        <v>1040</v>
      </c>
      <c r="C171" t="s">
        <v>1145</v>
      </c>
      <c r="D171" t="s">
        <v>1170</v>
      </c>
      <c r="E171" s="33" t="s">
        <v>19</v>
      </c>
      <c r="F171" s="33" t="s">
        <v>20</v>
      </c>
      <c r="G171" s="33"/>
      <c r="H171" s="33" t="s">
        <v>754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" thickBot="1" x14ac:dyDescent="0.35">
      <c r="A172" t="s">
        <v>171</v>
      </c>
      <c r="B172" t="s">
        <v>255</v>
      </c>
      <c r="C172" t="s">
        <v>1145</v>
      </c>
      <c r="D172" t="s">
        <v>256</v>
      </c>
      <c r="E172" s="33" t="s">
        <v>19</v>
      </c>
      <c r="F172" s="33" t="s">
        <v>20</v>
      </c>
      <c r="G172" s="33"/>
      <c r="H172" s="33" t="s">
        <v>755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" thickBot="1" x14ac:dyDescent="0.35">
      <c r="A173" t="s">
        <v>257</v>
      </c>
      <c r="B173" t="s">
        <v>258</v>
      </c>
      <c r="C173" t="s">
        <v>1145</v>
      </c>
      <c r="D173" t="s">
        <v>259</v>
      </c>
      <c r="E173" s="33" t="s">
        <v>73</v>
      </c>
      <c r="F173" s="33" t="s">
        <v>28</v>
      </c>
      <c r="G173" s="33"/>
      <c r="H173" s="33" t="s">
        <v>756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" thickBot="1" x14ac:dyDescent="0.35">
      <c r="A174" t="s">
        <v>257</v>
      </c>
      <c r="B174" t="s">
        <v>260</v>
      </c>
      <c r="C174" t="s">
        <v>1145</v>
      </c>
      <c r="D174" t="s">
        <v>259</v>
      </c>
      <c r="E174" s="33" t="s">
        <v>46</v>
      </c>
      <c r="F174" s="33" t="s">
        <v>28</v>
      </c>
      <c r="G174" s="33"/>
      <c r="H174" s="33" t="s">
        <v>731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" thickBot="1" x14ac:dyDescent="0.35">
      <c r="A175" t="s">
        <v>261</v>
      </c>
      <c r="B175" t="s">
        <v>1041</v>
      </c>
      <c r="C175" t="s">
        <v>1146</v>
      </c>
      <c r="D175" t="s">
        <v>262</v>
      </c>
      <c r="E175" s="33" t="s">
        <v>15</v>
      </c>
      <c r="F175" s="33" t="s">
        <v>28</v>
      </c>
      <c r="G175" s="33"/>
      <c r="H175" s="33" t="s">
        <v>757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" thickBot="1" x14ac:dyDescent="0.35">
      <c r="A176" t="s">
        <v>261</v>
      </c>
      <c r="B176" t="s">
        <v>263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758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" thickBot="1" x14ac:dyDescent="0.35">
      <c r="A177" t="s">
        <v>261</v>
      </c>
      <c r="B177" t="s">
        <v>265</v>
      </c>
      <c r="C177" t="s">
        <v>1146</v>
      </c>
      <c r="D177" t="s">
        <v>264</v>
      </c>
      <c r="E177" s="33" t="s">
        <v>73</v>
      </c>
      <c r="F177" s="33" t="s">
        <v>28</v>
      </c>
      <c r="G177" s="33"/>
      <c r="H177" s="33" t="s">
        <v>759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" thickBot="1" x14ac:dyDescent="0.35">
      <c r="A178" t="s">
        <v>270</v>
      </c>
      <c r="B178" t="s">
        <v>1042</v>
      </c>
      <c r="C178" t="s">
        <v>1145</v>
      </c>
      <c r="D178" t="s">
        <v>275</v>
      </c>
      <c r="E178" s="33" t="s">
        <v>73</v>
      </c>
      <c r="F178" s="33" t="s">
        <v>28</v>
      </c>
      <c r="G178" s="33"/>
      <c r="H178" s="33" t="s">
        <v>764</v>
      </c>
      <c r="I178" s="34">
        <f t="shared" si="22"/>
        <v>27</v>
      </c>
      <c r="J178" s="34">
        <f t="shared" si="23"/>
        <v>1</v>
      </c>
      <c r="K178" s="35">
        <f t="shared" si="24"/>
        <v>0.9642857142857143</v>
      </c>
      <c r="L178" s="88"/>
      <c r="M178" s="88"/>
      <c r="N178" s="88"/>
      <c r="O178" s="88" t="s">
        <v>1452</v>
      </c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" thickBot="1" x14ac:dyDescent="0.35">
      <c r="A179" t="s">
        <v>270</v>
      </c>
      <c r="B179" t="s">
        <v>1043</v>
      </c>
      <c r="C179" t="s">
        <v>1145</v>
      </c>
      <c r="D179" t="s">
        <v>1171</v>
      </c>
      <c r="E179" s="33" t="s">
        <v>19</v>
      </c>
      <c r="F179" s="33" t="s">
        <v>28</v>
      </c>
      <c r="G179" s="33"/>
      <c r="H179" s="33" t="s">
        <v>768</v>
      </c>
      <c r="I179" s="34">
        <f t="shared" si="22"/>
        <v>27</v>
      </c>
      <c r="J179" s="34">
        <f t="shared" si="23"/>
        <v>1</v>
      </c>
      <c r="K179" s="35">
        <f t="shared" si="24"/>
        <v>0.9642857142857143</v>
      </c>
      <c r="L179" s="88"/>
      <c r="M179" s="88"/>
      <c r="N179" s="88"/>
      <c r="O179" s="88" t="s">
        <v>1452</v>
      </c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" thickBot="1" x14ac:dyDescent="0.35">
      <c r="A180" t="s">
        <v>270</v>
      </c>
      <c r="B180" t="s">
        <v>1044</v>
      </c>
      <c r="C180" t="s">
        <v>1145</v>
      </c>
      <c r="D180" t="s">
        <v>282</v>
      </c>
      <c r="E180" s="33" t="s">
        <v>19</v>
      </c>
      <c r="F180" s="33" t="s">
        <v>28</v>
      </c>
      <c r="G180" s="33"/>
      <c r="H180" s="33" t="s">
        <v>769</v>
      </c>
      <c r="I180" s="34">
        <f t="shared" si="22"/>
        <v>27</v>
      </c>
      <c r="J180" s="34">
        <f t="shared" si="23"/>
        <v>1</v>
      </c>
      <c r="K180" s="35">
        <f t="shared" si="24"/>
        <v>0.9642857142857143</v>
      </c>
      <c r="L180" s="88"/>
      <c r="M180" s="88"/>
      <c r="N180" s="88"/>
      <c r="O180" s="88" t="s">
        <v>1452</v>
      </c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" thickBot="1" x14ac:dyDescent="0.35">
      <c r="A181" t="s">
        <v>270</v>
      </c>
      <c r="B181" t="s">
        <v>1045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771</v>
      </c>
      <c r="I181" s="34">
        <f t="shared" si="22"/>
        <v>27</v>
      </c>
      <c r="J181" s="34">
        <f t="shared" si="23"/>
        <v>1</v>
      </c>
      <c r="K181" s="35">
        <f t="shared" si="24"/>
        <v>0.9642857142857143</v>
      </c>
      <c r="L181" s="88"/>
      <c r="M181" s="88"/>
      <c r="N181" s="88"/>
      <c r="O181" s="88" t="s">
        <v>1452</v>
      </c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" thickBot="1" x14ac:dyDescent="0.35">
      <c r="A182" t="s">
        <v>270</v>
      </c>
      <c r="B182" t="s">
        <v>1046</v>
      </c>
      <c r="C182" t="s">
        <v>1145</v>
      </c>
      <c r="D182" t="s">
        <v>285</v>
      </c>
      <c r="E182" s="33" t="s">
        <v>73</v>
      </c>
      <c r="F182" s="33" t="s">
        <v>28</v>
      </c>
      <c r="G182" s="33"/>
      <c r="H182" s="33" t="s">
        <v>772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8"/>
      <c r="M182" s="88"/>
      <c r="N182" s="88"/>
      <c r="O182" s="88" t="s">
        <v>1452</v>
      </c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" thickBot="1" x14ac:dyDescent="0.35">
      <c r="A183" t="s">
        <v>270</v>
      </c>
      <c r="B183" t="s">
        <v>1047</v>
      </c>
      <c r="C183" t="s">
        <v>1145</v>
      </c>
      <c r="D183" t="s">
        <v>266</v>
      </c>
      <c r="E183" s="33" t="s">
        <v>46</v>
      </c>
      <c r="F183" s="33" t="s">
        <v>28</v>
      </c>
      <c r="G183" s="33"/>
      <c r="H183" s="33" t="s">
        <v>760</v>
      </c>
      <c r="I183" s="34">
        <f t="shared" si="22"/>
        <v>27</v>
      </c>
      <c r="J183" s="34">
        <f t="shared" si="23"/>
        <v>1</v>
      </c>
      <c r="K183" s="35">
        <f t="shared" si="24"/>
        <v>0.9642857142857143</v>
      </c>
      <c r="L183" s="88"/>
      <c r="M183" s="88"/>
      <c r="N183" s="88"/>
      <c r="O183" s="88" t="s">
        <v>1452</v>
      </c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" thickBot="1" x14ac:dyDescent="0.35">
      <c r="A184" t="s">
        <v>267</v>
      </c>
      <c r="B184" t="s">
        <v>268</v>
      </c>
      <c r="C184" t="s">
        <v>1145</v>
      </c>
      <c r="D184" t="s">
        <v>269</v>
      </c>
      <c r="E184" s="33" t="s">
        <v>19</v>
      </c>
      <c r="F184" s="33" t="s">
        <v>28</v>
      </c>
      <c r="G184" s="33"/>
      <c r="H184" s="33" t="s">
        <v>761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" thickBot="1" x14ac:dyDescent="0.35">
      <c r="A185" t="s">
        <v>270</v>
      </c>
      <c r="B185" t="s">
        <v>271</v>
      </c>
      <c r="C185" t="s">
        <v>1145</v>
      </c>
      <c r="D185" t="s">
        <v>272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2"/>
        <v>27</v>
      </c>
      <c r="J185" s="34">
        <f t="shared" si="23"/>
        <v>1</v>
      </c>
      <c r="K185" s="35">
        <f t="shared" si="24"/>
        <v>0.9642857142857143</v>
      </c>
      <c r="L185" s="88"/>
      <c r="M185" s="88"/>
      <c r="N185" s="88"/>
      <c r="O185" s="88" t="s">
        <v>1452</v>
      </c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" thickBot="1" x14ac:dyDescent="0.35">
      <c r="A186" t="s">
        <v>270</v>
      </c>
      <c r="B186" t="s">
        <v>273</v>
      </c>
      <c r="C186" t="s">
        <v>1145</v>
      </c>
      <c r="D186" t="s">
        <v>274</v>
      </c>
      <c r="E186" s="33" t="s">
        <v>46</v>
      </c>
      <c r="F186" s="33" t="s">
        <v>28</v>
      </c>
      <c r="G186" s="33"/>
      <c r="H186" s="33" t="s">
        <v>763</v>
      </c>
      <c r="I186" s="34">
        <f t="shared" si="22"/>
        <v>27</v>
      </c>
      <c r="J186" s="34">
        <f t="shared" si="23"/>
        <v>1</v>
      </c>
      <c r="K186" s="35">
        <f t="shared" si="24"/>
        <v>0.9642857142857143</v>
      </c>
      <c r="L186" s="88"/>
      <c r="M186" s="88"/>
      <c r="N186" s="88"/>
      <c r="O186" s="88" t="s">
        <v>1452</v>
      </c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" thickBot="1" x14ac:dyDescent="0.35">
      <c r="A187" t="s">
        <v>267</v>
      </c>
      <c r="B187" t="s">
        <v>276</v>
      </c>
      <c r="C187" t="s">
        <v>1145</v>
      </c>
      <c r="D187" t="s">
        <v>277</v>
      </c>
      <c r="E187" s="33" t="s">
        <v>19</v>
      </c>
      <c r="F187" s="33" t="s">
        <v>28</v>
      </c>
      <c r="G187" s="33"/>
      <c r="H187" s="33" t="s">
        <v>765</v>
      </c>
      <c r="I187" s="34">
        <f t="shared" si="22"/>
        <v>26</v>
      </c>
      <c r="J187" s="34">
        <f t="shared" si="23"/>
        <v>2</v>
      </c>
      <c r="K187" s="35">
        <f t="shared" si="24"/>
        <v>0.9285714285714286</v>
      </c>
      <c r="L187" s="88"/>
      <c r="M187" s="88"/>
      <c r="N187" s="88"/>
      <c r="O187" s="88" t="s">
        <v>1452</v>
      </c>
      <c r="P187" s="88" t="s">
        <v>1452</v>
      </c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" thickBot="1" x14ac:dyDescent="0.35">
      <c r="A188" t="s">
        <v>270</v>
      </c>
      <c r="B188" t="s">
        <v>278</v>
      </c>
      <c r="C188" t="s">
        <v>1145</v>
      </c>
      <c r="D188" t="s">
        <v>279</v>
      </c>
      <c r="E188" s="33" t="s">
        <v>19</v>
      </c>
      <c r="F188" s="33" t="s">
        <v>28</v>
      </c>
      <c r="G188" s="33"/>
      <c r="H188" s="33" t="s">
        <v>766</v>
      </c>
      <c r="I188" s="34">
        <f t="shared" si="22"/>
        <v>27</v>
      </c>
      <c r="J188" s="34">
        <f t="shared" si="23"/>
        <v>1</v>
      </c>
      <c r="K188" s="35">
        <f t="shared" si="24"/>
        <v>0.9642857142857143</v>
      </c>
      <c r="L188" s="88"/>
      <c r="M188" s="88"/>
      <c r="N188" s="88"/>
      <c r="O188" s="88" t="s">
        <v>1452</v>
      </c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" thickBot="1" x14ac:dyDescent="0.35">
      <c r="A189" t="s">
        <v>270</v>
      </c>
      <c r="B189" t="s">
        <v>280</v>
      </c>
      <c r="C189" t="s">
        <v>1145</v>
      </c>
      <c r="D189" t="s">
        <v>281</v>
      </c>
      <c r="E189" s="33" t="s">
        <v>19</v>
      </c>
      <c r="F189" s="33" t="s">
        <v>28</v>
      </c>
      <c r="G189" s="33"/>
      <c r="H189" s="33" t="s">
        <v>767</v>
      </c>
      <c r="I189" s="34">
        <f t="shared" si="22"/>
        <v>27</v>
      </c>
      <c r="J189" s="34">
        <f t="shared" si="23"/>
        <v>1</v>
      </c>
      <c r="K189" s="35">
        <f t="shared" si="24"/>
        <v>0.9642857142857143</v>
      </c>
      <c r="L189" s="88"/>
      <c r="M189" s="88"/>
      <c r="N189" s="88"/>
      <c r="O189" s="88" t="s">
        <v>1452</v>
      </c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" thickBot="1" x14ac:dyDescent="0.35">
      <c r="A190" t="s">
        <v>270</v>
      </c>
      <c r="B190" t="s">
        <v>283</v>
      </c>
      <c r="C190" t="s">
        <v>1145</v>
      </c>
      <c r="D190" t="s">
        <v>284</v>
      </c>
      <c r="E190" s="19"/>
      <c r="F190" s="33" t="s">
        <v>28</v>
      </c>
      <c r="G190" s="33"/>
      <c r="H190" s="33" t="s">
        <v>770</v>
      </c>
      <c r="I190" s="34">
        <f t="shared" si="22"/>
        <v>27</v>
      </c>
      <c r="J190" s="34">
        <f t="shared" si="23"/>
        <v>1</v>
      </c>
      <c r="K190" s="35">
        <f t="shared" si="24"/>
        <v>0.9642857142857143</v>
      </c>
      <c r="L190" s="88"/>
      <c r="M190" s="88"/>
      <c r="N190" s="88"/>
      <c r="O190" s="88" t="s">
        <v>1452</v>
      </c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" thickBot="1" x14ac:dyDescent="0.35">
      <c r="A191" t="s">
        <v>270</v>
      </c>
      <c r="B191" t="s">
        <v>286</v>
      </c>
      <c r="C191" t="s">
        <v>1145</v>
      </c>
      <c r="D191" t="s">
        <v>287</v>
      </c>
      <c r="E191" s="33" t="s">
        <v>15</v>
      </c>
      <c r="F191" s="33" t="s">
        <v>28</v>
      </c>
      <c r="G191" s="33"/>
      <c r="H191" s="33" t="s">
        <v>773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8"/>
      <c r="M191" s="88"/>
      <c r="N191" s="88"/>
      <c r="O191" s="88" t="s">
        <v>1452</v>
      </c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" thickBot="1" x14ac:dyDescent="0.35">
      <c r="A192" t="s">
        <v>270</v>
      </c>
      <c r="B192" s="33" t="s">
        <v>1296</v>
      </c>
      <c r="C192" s="33" t="s">
        <v>1145</v>
      </c>
      <c r="D192" t="s">
        <v>1290</v>
      </c>
      <c r="E192" s="33" t="s">
        <v>15</v>
      </c>
      <c r="F192" s="33" t="s">
        <v>28</v>
      </c>
      <c r="G192" s="33"/>
      <c r="H192" s="33" t="s">
        <v>1291</v>
      </c>
      <c r="I192" s="34">
        <f>COUNTIF(L192:AM192,"")</f>
        <v>27</v>
      </c>
      <c r="J192" s="34">
        <f t="shared" ref="J192" si="27">COUNTIF(L192:AM192,"APAGADO")</f>
        <v>1</v>
      </c>
      <c r="K192" s="35">
        <f t="shared" ref="K192" si="28">(I192)/(J192+I192)</f>
        <v>0.9642857142857143</v>
      </c>
      <c r="L192" s="88"/>
      <c r="M192" s="88"/>
      <c r="N192" s="88"/>
      <c r="O192" s="88" t="s">
        <v>1452</v>
      </c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" thickBot="1" x14ac:dyDescent="0.35">
      <c r="A193" t="s">
        <v>290</v>
      </c>
      <c r="B193" t="s">
        <v>1048</v>
      </c>
      <c r="C193" t="s">
        <v>1145</v>
      </c>
      <c r="D193" t="s">
        <v>1172</v>
      </c>
      <c r="E193" s="33" t="s">
        <v>19</v>
      </c>
      <c r="F193" s="33" t="s">
        <v>20</v>
      </c>
      <c r="G193" s="33"/>
      <c r="H193" s="33" t="s">
        <v>774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" thickBot="1" x14ac:dyDescent="0.35">
      <c r="A194" t="s">
        <v>232</v>
      </c>
      <c r="B194" t="s">
        <v>288</v>
      </c>
      <c r="C194" t="s">
        <v>1146</v>
      </c>
      <c r="D194" t="s">
        <v>289</v>
      </c>
      <c r="E194" s="33" t="s">
        <v>15</v>
      </c>
      <c r="F194" s="33" t="s">
        <v>28</v>
      </c>
      <c r="G194" s="33"/>
      <c r="H194" s="33" t="s">
        <v>1148</v>
      </c>
      <c r="I194" s="34">
        <f t="shared" si="22"/>
        <v>21</v>
      </c>
      <c r="J194" s="34">
        <f t="shared" si="23"/>
        <v>7</v>
      </c>
      <c r="K194" s="35">
        <f t="shared" si="24"/>
        <v>0.75</v>
      </c>
      <c r="L194" s="88" t="s">
        <v>1452</v>
      </c>
      <c r="M194" s="88" t="s">
        <v>1452</v>
      </c>
      <c r="N194" s="88" t="s">
        <v>1452</v>
      </c>
      <c r="O194" s="88" t="s">
        <v>1452</v>
      </c>
      <c r="P194" s="88" t="s">
        <v>1452</v>
      </c>
      <c r="Q194" s="88" t="s">
        <v>1452</v>
      </c>
      <c r="R194" s="89" t="s">
        <v>1452</v>
      </c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" thickBot="1" x14ac:dyDescent="0.35">
      <c r="A195" t="s">
        <v>290</v>
      </c>
      <c r="B195" t="s">
        <v>291</v>
      </c>
      <c r="C195" t="s">
        <v>1146</v>
      </c>
      <c r="D195" t="s">
        <v>292</v>
      </c>
      <c r="E195" s="33" t="s">
        <v>15</v>
      </c>
      <c r="F195" s="33" t="s">
        <v>28</v>
      </c>
      <c r="G195" s="33"/>
      <c r="H195" s="33" t="s">
        <v>775</v>
      </c>
      <c r="I195" s="34">
        <f t="shared" si="22"/>
        <v>25</v>
      </c>
      <c r="J195" s="34">
        <f t="shared" si="23"/>
        <v>3</v>
      </c>
      <c r="K195" s="35">
        <f t="shared" si="24"/>
        <v>0.8928571428571429</v>
      </c>
      <c r="L195" s="88" t="s">
        <v>1452</v>
      </c>
      <c r="M195" s="88" t="s">
        <v>1452</v>
      </c>
      <c r="N195" s="88" t="s">
        <v>1452</v>
      </c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" thickBot="1" x14ac:dyDescent="0.35">
      <c r="A196" t="s">
        <v>12</v>
      </c>
      <c r="B196" s="38" t="s">
        <v>13</v>
      </c>
      <c r="C196" t="s">
        <v>1146</v>
      </c>
      <c r="D196" t="s">
        <v>14</v>
      </c>
      <c r="E196" s="33" t="s">
        <v>15</v>
      </c>
      <c r="F196" s="33" t="s">
        <v>28</v>
      </c>
      <c r="G196" s="33"/>
      <c r="H196" s="33" t="s">
        <v>776</v>
      </c>
      <c r="I196" s="34">
        <f t="shared" si="22"/>
        <v>21</v>
      </c>
      <c r="J196" s="34">
        <f t="shared" si="23"/>
        <v>7</v>
      </c>
      <c r="K196" s="35">
        <f t="shared" si="24"/>
        <v>0.75</v>
      </c>
      <c r="L196" s="88" t="s">
        <v>1452</v>
      </c>
      <c r="M196" s="88" t="s">
        <v>1452</v>
      </c>
      <c r="N196" s="88" t="s">
        <v>1452</v>
      </c>
      <c r="O196" s="88" t="s">
        <v>1452</v>
      </c>
      <c r="P196" s="88" t="s">
        <v>1452</v>
      </c>
      <c r="Q196" s="88" t="s">
        <v>1452</v>
      </c>
      <c r="R196" s="88" t="s">
        <v>1452</v>
      </c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" thickBot="1" x14ac:dyDescent="0.35">
      <c r="A197" t="s">
        <v>378</v>
      </c>
      <c r="B197" t="s">
        <v>1049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1303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" thickBot="1" x14ac:dyDescent="0.35">
      <c r="A198" t="s">
        <v>1051</v>
      </c>
      <c r="B198" t="s">
        <v>1052</v>
      </c>
      <c r="C198" t="s">
        <v>1146</v>
      </c>
      <c r="D198" t="s">
        <v>1050</v>
      </c>
      <c r="E198" s="33" t="s">
        <v>73</v>
      </c>
      <c r="F198" s="33" t="s">
        <v>28</v>
      </c>
      <c r="G198" s="33"/>
      <c r="H198" s="33" t="s">
        <v>1304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" thickBot="1" x14ac:dyDescent="0.35">
      <c r="A199" t="s">
        <v>17</v>
      </c>
      <c r="B199" s="38" t="s">
        <v>18</v>
      </c>
      <c r="C199" t="s">
        <v>1146</v>
      </c>
      <c r="D199" t="s">
        <v>1173</v>
      </c>
      <c r="E199" s="33" t="s">
        <v>19</v>
      </c>
      <c r="F199" s="33" t="s">
        <v>20</v>
      </c>
      <c r="G199" s="33"/>
      <c r="H199" s="33" t="s">
        <v>777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" thickBot="1" x14ac:dyDescent="0.35">
      <c r="A200" t="s">
        <v>17</v>
      </c>
      <c r="B200" s="38" t="s">
        <v>21</v>
      </c>
      <c r="C200" t="s">
        <v>1146</v>
      </c>
      <c r="D200" t="s">
        <v>22</v>
      </c>
      <c r="E200" s="33" t="s">
        <v>19</v>
      </c>
      <c r="F200" s="33" t="s">
        <v>20</v>
      </c>
      <c r="G200" s="33"/>
      <c r="H200" s="33" t="s">
        <v>726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" thickBot="1" x14ac:dyDescent="0.35">
      <c r="A201" t="s">
        <v>17</v>
      </c>
      <c r="B201" s="38" t="s">
        <v>23</v>
      </c>
      <c r="C201" t="s">
        <v>1146</v>
      </c>
      <c r="D201" t="s">
        <v>615</v>
      </c>
      <c r="E201" s="33" t="s">
        <v>15</v>
      </c>
      <c r="F201" s="33" t="s">
        <v>1139</v>
      </c>
      <c r="G201" s="33" t="s">
        <v>1343</v>
      </c>
      <c r="H201" s="33" t="s">
        <v>778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" thickBot="1" x14ac:dyDescent="0.35">
      <c r="A202" t="s">
        <v>17</v>
      </c>
      <c r="B202" s="38" t="s">
        <v>24</v>
      </c>
      <c r="C202" t="s">
        <v>1146</v>
      </c>
      <c r="D202" t="s">
        <v>25</v>
      </c>
      <c r="E202" s="33" t="s">
        <v>15</v>
      </c>
      <c r="F202" s="33" t="s">
        <v>20</v>
      </c>
      <c r="G202" s="33"/>
      <c r="H202" s="33" t="s">
        <v>779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" thickBot="1" x14ac:dyDescent="0.35">
      <c r="A203" s="87"/>
      <c r="B203" t="s">
        <v>1319</v>
      </c>
      <c r="C203" t="s">
        <v>1145</v>
      </c>
      <c r="D203" t="s">
        <v>1320</v>
      </c>
      <c r="E203" t="s">
        <v>19</v>
      </c>
      <c r="F203" t="s">
        <v>28</v>
      </c>
      <c r="G203"/>
      <c r="H203" s="33" t="s">
        <v>1361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" thickBot="1" x14ac:dyDescent="0.35">
      <c r="A204" t="s">
        <v>293</v>
      </c>
      <c r="B204" t="s">
        <v>1053</v>
      </c>
      <c r="C204" t="s">
        <v>1145</v>
      </c>
      <c r="D204" t="s">
        <v>294</v>
      </c>
      <c r="E204" s="33" t="s">
        <v>73</v>
      </c>
      <c r="F204" s="33" t="s">
        <v>28</v>
      </c>
      <c r="G204" s="33"/>
      <c r="H204" s="33" t="s">
        <v>780</v>
      </c>
      <c r="I204" s="34">
        <f t="shared" si="22"/>
        <v>27</v>
      </c>
      <c r="J204" s="34">
        <f t="shared" si="23"/>
        <v>1</v>
      </c>
      <c r="K204" s="35">
        <f t="shared" si="24"/>
        <v>0.9642857142857143</v>
      </c>
      <c r="L204" s="88"/>
      <c r="M204" s="88"/>
      <c r="N204" s="88"/>
      <c r="O204" s="88" t="s">
        <v>1452</v>
      </c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" thickBot="1" x14ac:dyDescent="0.35">
      <c r="A205" t="s">
        <v>270</v>
      </c>
      <c r="B205" t="s">
        <v>295</v>
      </c>
      <c r="C205" t="s">
        <v>1145</v>
      </c>
      <c r="D205" t="s">
        <v>296</v>
      </c>
      <c r="E205" s="33" t="s">
        <v>73</v>
      </c>
      <c r="F205" s="33" t="s">
        <v>28</v>
      </c>
      <c r="G205" s="33"/>
      <c r="H205" s="33" t="s">
        <v>1143</v>
      </c>
      <c r="I205" s="34">
        <f t="shared" ref="I205:I270" si="29">COUNTIF(L205:AM205,"")</f>
        <v>27</v>
      </c>
      <c r="J205" s="34">
        <f t="shared" si="23"/>
        <v>1</v>
      </c>
      <c r="K205" s="35">
        <f t="shared" si="24"/>
        <v>0.9642857142857143</v>
      </c>
      <c r="L205" s="88"/>
      <c r="M205" s="88"/>
      <c r="N205" s="88"/>
      <c r="O205" s="88" t="s">
        <v>1452</v>
      </c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" thickBot="1" x14ac:dyDescent="0.35">
      <c r="A206" t="s">
        <v>297</v>
      </c>
      <c r="B206" t="s">
        <v>1054</v>
      </c>
      <c r="C206" t="s">
        <v>1145</v>
      </c>
      <c r="D206" t="s">
        <v>298</v>
      </c>
      <c r="E206" s="33" t="s">
        <v>19</v>
      </c>
      <c r="F206" s="33" t="s">
        <v>28</v>
      </c>
      <c r="G206" s="33"/>
      <c r="H206" s="33" t="s">
        <v>781</v>
      </c>
      <c r="I206" s="34">
        <f t="shared" si="29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 t="s">
        <v>1452</v>
      </c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" thickBot="1" x14ac:dyDescent="0.35">
      <c r="A207" t="s">
        <v>293</v>
      </c>
      <c r="B207" t="s">
        <v>299</v>
      </c>
      <c r="C207" t="s">
        <v>1145</v>
      </c>
      <c r="D207" t="s">
        <v>300</v>
      </c>
      <c r="E207" s="33" t="s">
        <v>19</v>
      </c>
      <c r="F207" s="33" t="s">
        <v>28</v>
      </c>
      <c r="G207" s="33"/>
      <c r="H207" s="33" t="s">
        <v>782</v>
      </c>
      <c r="I207" s="34">
        <f t="shared" si="29"/>
        <v>27</v>
      </c>
      <c r="J207" s="34">
        <f t="shared" si="23"/>
        <v>1</v>
      </c>
      <c r="K207" s="35">
        <f t="shared" si="24"/>
        <v>0.9642857142857143</v>
      </c>
      <c r="L207" s="88"/>
      <c r="M207" s="88"/>
      <c r="N207" s="88"/>
      <c r="O207" s="88" t="s">
        <v>1452</v>
      </c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" thickBot="1" x14ac:dyDescent="0.35">
      <c r="A208" t="s">
        <v>297</v>
      </c>
      <c r="B208" t="s">
        <v>1055</v>
      </c>
      <c r="C208" t="s">
        <v>1145</v>
      </c>
      <c r="D208" t="s">
        <v>301</v>
      </c>
      <c r="E208" s="33" t="s">
        <v>19</v>
      </c>
      <c r="F208" s="33" t="s">
        <v>28</v>
      </c>
      <c r="G208" s="33"/>
      <c r="H208" s="33" t="s">
        <v>783</v>
      </c>
      <c r="I208" s="34">
        <f t="shared" si="29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 t="s">
        <v>1452</v>
      </c>
      <c r="P208" s="88" t="s">
        <v>1452</v>
      </c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" thickBot="1" x14ac:dyDescent="0.35">
      <c r="A209" t="s">
        <v>297</v>
      </c>
      <c r="B209" t="s">
        <v>302</v>
      </c>
      <c r="C209" t="s">
        <v>1145</v>
      </c>
      <c r="D209" t="s">
        <v>303</v>
      </c>
      <c r="E209" s="33" t="s">
        <v>15</v>
      </c>
      <c r="F209" s="33" t="s">
        <v>20</v>
      </c>
      <c r="G209" s="33"/>
      <c r="H209" s="33" t="s">
        <v>784</v>
      </c>
      <c r="I209" s="34">
        <f t="shared" si="29"/>
        <v>27</v>
      </c>
      <c r="J209" s="34">
        <f t="shared" si="23"/>
        <v>1</v>
      </c>
      <c r="K209" s="35">
        <f t="shared" si="24"/>
        <v>0.9642857142857143</v>
      </c>
      <c r="L209" s="88"/>
      <c r="M209" s="88"/>
      <c r="N209" s="88"/>
      <c r="O209" s="88" t="s">
        <v>1452</v>
      </c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" thickBot="1" x14ac:dyDescent="0.35">
      <c r="A210" t="s">
        <v>293</v>
      </c>
      <c r="B210" t="s">
        <v>1334</v>
      </c>
      <c r="C210" t="s">
        <v>1145</v>
      </c>
      <c r="D210" t="s">
        <v>1335</v>
      </c>
      <c r="E210" s="33" t="s">
        <v>19</v>
      </c>
      <c r="F210" s="33" t="s">
        <v>1139</v>
      </c>
      <c r="G210" s="33"/>
      <c r="H210" s="33" t="s">
        <v>1336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" thickBot="1" x14ac:dyDescent="0.35">
      <c r="A211" t="s">
        <v>293</v>
      </c>
      <c r="B211" t="s">
        <v>1373</v>
      </c>
      <c r="C211" t="s">
        <v>1145</v>
      </c>
      <c r="D211" t="s">
        <v>1374</v>
      </c>
      <c r="E211" s="33" t="s">
        <v>19</v>
      </c>
      <c r="F211" s="33" t="s">
        <v>1139</v>
      </c>
      <c r="G211" s="33"/>
      <c r="H211" s="33"/>
      <c r="I211" s="34">
        <f t="shared" ref="I211" si="33">COUNTIF(L211:AM211,"")</f>
        <v>27</v>
      </c>
      <c r="J211" s="34">
        <f t="shared" ref="J211" si="34">COUNTIF(L211:AM211,"APAGADO")</f>
        <v>1</v>
      </c>
      <c r="K211" s="35">
        <f t="shared" ref="K211" si="35">(I211)/(J211+I211)</f>
        <v>0.9642857142857143</v>
      </c>
      <c r="L211" s="88"/>
      <c r="M211" s="88"/>
      <c r="N211" s="88"/>
      <c r="O211" s="88" t="s">
        <v>1452</v>
      </c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" thickBot="1" x14ac:dyDescent="0.35">
      <c r="A212" t="s">
        <v>304</v>
      </c>
      <c r="B212" t="s">
        <v>305</v>
      </c>
      <c r="C212" t="s">
        <v>1145</v>
      </c>
      <c r="D212" t="s">
        <v>306</v>
      </c>
      <c r="E212" s="33" t="s">
        <v>73</v>
      </c>
      <c r="F212" s="33" t="s">
        <v>28</v>
      </c>
      <c r="G212" s="33"/>
      <c r="H212" s="33" t="s">
        <v>785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" thickBot="1" x14ac:dyDescent="0.35">
      <c r="A213" t="s">
        <v>304</v>
      </c>
      <c r="B213" t="s">
        <v>307</v>
      </c>
      <c r="C213" t="s">
        <v>1145</v>
      </c>
      <c r="D213" t="s">
        <v>308</v>
      </c>
      <c r="E213" s="33" t="s">
        <v>19</v>
      </c>
      <c r="F213" s="33" t="s">
        <v>20</v>
      </c>
      <c r="G213" s="33"/>
      <c r="H213" s="33" t="s">
        <v>786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" thickBot="1" x14ac:dyDescent="0.35">
      <c r="A214" t="s">
        <v>304</v>
      </c>
      <c r="B214" t="s">
        <v>309</v>
      </c>
      <c r="C214" t="s">
        <v>1145</v>
      </c>
      <c r="D214" t="s">
        <v>310</v>
      </c>
      <c r="E214" s="33" t="s">
        <v>19</v>
      </c>
      <c r="F214" s="33" t="s">
        <v>20</v>
      </c>
      <c r="G214" s="33"/>
      <c r="H214" s="33" t="s">
        <v>787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" thickBot="1" x14ac:dyDescent="0.35">
      <c r="A215" t="s">
        <v>304</v>
      </c>
      <c r="B215" t="s">
        <v>311</v>
      </c>
      <c r="C215" t="s">
        <v>1145</v>
      </c>
      <c r="D215" t="s">
        <v>312</v>
      </c>
      <c r="E215" s="33" t="s">
        <v>19</v>
      </c>
      <c r="F215" s="33" t="s">
        <v>20</v>
      </c>
      <c r="G215" s="33"/>
      <c r="H215" s="33" t="s">
        <v>788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" thickBot="1" x14ac:dyDescent="0.35">
      <c r="A216" t="s">
        <v>313</v>
      </c>
      <c r="B216" t="s">
        <v>1056</v>
      </c>
      <c r="C216" t="s">
        <v>1145</v>
      </c>
      <c r="D216" t="s">
        <v>316</v>
      </c>
      <c r="E216" s="33" t="s">
        <v>19</v>
      </c>
      <c r="F216" s="33" t="s">
        <v>28</v>
      </c>
      <c r="G216" s="33"/>
      <c r="H216" s="33" t="s">
        <v>789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" thickBot="1" x14ac:dyDescent="0.35">
      <c r="A217" t="s">
        <v>313</v>
      </c>
      <c r="B217" t="s">
        <v>317</v>
      </c>
      <c r="C217" t="s">
        <v>1145</v>
      </c>
      <c r="D217" t="s">
        <v>318</v>
      </c>
      <c r="E217" s="33" t="s">
        <v>19</v>
      </c>
      <c r="F217" s="33" t="s">
        <v>20</v>
      </c>
      <c r="G217" s="33"/>
      <c r="H217" s="33" t="s">
        <v>790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" thickBot="1" x14ac:dyDescent="0.35">
      <c r="A218" t="s">
        <v>313</v>
      </c>
      <c r="B218" t="s">
        <v>319</v>
      </c>
      <c r="C218" t="s">
        <v>1145</v>
      </c>
      <c r="D218" t="s">
        <v>320</v>
      </c>
      <c r="E218" s="33" t="s">
        <v>19</v>
      </c>
      <c r="F218" s="33" t="s">
        <v>1139</v>
      </c>
      <c r="G218" s="33" t="s">
        <v>1344</v>
      </c>
      <c r="H218" s="33" t="s">
        <v>791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" thickBot="1" x14ac:dyDescent="0.35">
      <c r="A219" t="s">
        <v>313</v>
      </c>
      <c r="B219" t="s">
        <v>321</v>
      </c>
      <c r="C219" t="s">
        <v>1145</v>
      </c>
      <c r="D219" t="s">
        <v>322</v>
      </c>
      <c r="E219" s="33" t="s">
        <v>19</v>
      </c>
      <c r="F219" s="33" t="s">
        <v>20</v>
      </c>
      <c r="G219" s="33"/>
      <c r="H219" s="33" t="s">
        <v>792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" thickBot="1" x14ac:dyDescent="0.35">
      <c r="A220" t="s">
        <v>323</v>
      </c>
      <c r="B220" t="s">
        <v>324</v>
      </c>
      <c r="C220" t="s">
        <v>1145</v>
      </c>
      <c r="D220" t="s">
        <v>325</v>
      </c>
      <c r="E220" s="33" t="s">
        <v>19</v>
      </c>
      <c r="F220" s="33" t="s">
        <v>20</v>
      </c>
      <c r="G220" s="33"/>
      <c r="H220" s="99" t="s">
        <v>1294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" thickBot="1" x14ac:dyDescent="0.35">
      <c r="A221" t="s">
        <v>52</v>
      </c>
      <c r="B221" t="s">
        <v>326</v>
      </c>
      <c r="C221" t="s">
        <v>1145</v>
      </c>
      <c r="D221" t="s">
        <v>327</v>
      </c>
      <c r="E221" s="33" t="s">
        <v>19</v>
      </c>
      <c r="F221" s="33" t="s">
        <v>28</v>
      </c>
      <c r="G221" s="33"/>
      <c r="H221" s="33" t="s">
        <v>793</v>
      </c>
      <c r="I221" s="34">
        <f t="shared" si="29"/>
        <v>27</v>
      </c>
      <c r="J221" s="34">
        <f t="shared" si="23"/>
        <v>1</v>
      </c>
      <c r="K221" s="35">
        <f t="shared" si="24"/>
        <v>0.9642857142857143</v>
      </c>
      <c r="L221" s="88"/>
      <c r="M221" s="88"/>
      <c r="N221" s="88"/>
      <c r="O221" s="88"/>
      <c r="P221" s="88"/>
      <c r="Q221" s="88" t="s">
        <v>1452</v>
      </c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" thickBot="1" x14ac:dyDescent="0.35">
      <c r="A222" t="s">
        <v>313</v>
      </c>
      <c r="B222" t="s">
        <v>328</v>
      </c>
      <c r="C222" t="s">
        <v>1145</v>
      </c>
      <c r="D222" t="s">
        <v>329</v>
      </c>
      <c r="E222" s="33" t="s">
        <v>19</v>
      </c>
      <c r="F222" s="33" t="s">
        <v>28</v>
      </c>
      <c r="G222" s="33"/>
      <c r="H222" s="33" t="s">
        <v>794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" thickBot="1" x14ac:dyDescent="0.35">
      <c r="A223" t="s">
        <v>313</v>
      </c>
      <c r="B223" t="s">
        <v>314</v>
      </c>
      <c r="C223" t="s">
        <v>1145</v>
      </c>
      <c r="D223" t="s">
        <v>315</v>
      </c>
      <c r="E223" s="33" t="s">
        <v>15</v>
      </c>
      <c r="F223" s="33" t="s">
        <v>20</v>
      </c>
      <c r="G223" s="33"/>
      <c r="H223" s="33" t="s">
        <v>795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" thickBot="1" x14ac:dyDescent="0.35">
      <c r="A224" t="s">
        <v>313</v>
      </c>
      <c r="B224" t="s">
        <v>330</v>
      </c>
      <c r="C224" t="s">
        <v>1145</v>
      </c>
      <c r="D224" t="s">
        <v>331</v>
      </c>
      <c r="E224" s="33" t="s">
        <v>15</v>
      </c>
      <c r="F224" s="33" t="s">
        <v>28</v>
      </c>
      <c r="G224" s="33"/>
      <c r="H224" s="33" t="s">
        <v>796</v>
      </c>
      <c r="I224" s="34">
        <f t="shared" si="29"/>
        <v>21</v>
      </c>
      <c r="J224" s="34">
        <f t="shared" si="23"/>
        <v>7</v>
      </c>
      <c r="K224" s="35">
        <f t="shared" si="24"/>
        <v>0.75</v>
      </c>
      <c r="L224" s="88" t="s">
        <v>1452</v>
      </c>
      <c r="M224" s="88" t="s">
        <v>1452</v>
      </c>
      <c r="N224" s="88" t="s">
        <v>1452</v>
      </c>
      <c r="O224" s="88" t="s">
        <v>1452</v>
      </c>
      <c r="P224" s="88" t="s">
        <v>1452</v>
      </c>
      <c r="Q224" s="88" t="s">
        <v>1452</v>
      </c>
      <c r="R224" s="88" t="s">
        <v>1452</v>
      </c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" thickBot="1" x14ac:dyDescent="0.35">
      <c r="A225" t="s">
        <v>334</v>
      </c>
      <c r="B225" t="s">
        <v>332</v>
      </c>
      <c r="C225" t="s">
        <v>1146</v>
      </c>
      <c r="D225" t="s">
        <v>333</v>
      </c>
      <c r="E225" s="33" t="s">
        <v>15</v>
      </c>
      <c r="F225" s="33" t="s">
        <v>28</v>
      </c>
      <c r="G225" s="33"/>
      <c r="H225" s="33" t="s">
        <v>797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" thickBot="1" x14ac:dyDescent="0.35">
      <c r="A226" t="s">
        <v>334</v>
      </c>
      <c r="B226" t="s">
        <v>335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798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" thickBot="1" x14ac:dyDescent="0.35">
      <c r="A227" t="s">
        <v>334</v>
      </c>
      <c r="B227" t="s">
        <v>337</v>
      </c>
      <c r="C227" t="s">
        <v>1146</v>
      </c>
      <c r="D227" t="s">
        <v>336</v>
      </c>
      <c r="E227" s="33" t="s">
        <v>73</v>
      </c>
      <c r="F227" s="33" t="s">
        <v>28</v>
      </c>
      <c r="G227" s="33"/>
      <c r="H227" s="33" t="s">
        <v>799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" thickBot="1" x14ac:dyDescent="0.35">
      <c r="A228" t="s">
        <v>334</v>
      </c>
      <c r="B228" t="s">
        <v>338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800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" thickBot="1" x14ac:dyDescent="0.35">
      <c r="A229" t="s">
        <v>334</v>
      </c>
      <c r="B229" t="s">
        <v>340</v>
      </c>
      <c r="C229" t="s">
        <v>1146</v>
      </c>
      <c r="D229" t="s">
        <v>339</v>
      </c>
      <c r="E229" s="33" t="s">
        <v>73</v>
      </c>
      <c r="F229" s="33" t="s">
        <v>28</v>
      </c>
      <c r="G229" s="33"/>
      <c r="H229" s="33" t="s">
        <v>801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" thickBot="1" x14ac:dyDescent="0.35">
      <c r="A230" t="s">
        <v>41</v>
      </c>
      <c r="B230" t="s">
        <v>342</v>
      </c>
      <c r="C230" t="s">
        <v>1146</v>
      </c>
      <c r="D230" t="s">
        <v>343</v>
      </c>
      <c r="E230" s="33" t="s">
        <v>15</v>
      </c>
      <c r="F230" s="33" t="s">
        <v>28</v>
      </c>
      <c r="G230" s="33"/>
      <c r="H230" s="33" t="s">
        <v>804</v>
      </c>
      <c r="I230" s="34">
        <f t="shared" si="29"/>
        <v>22</v>
      </c>
      <c r="J230" s="34">
        <f t="shared" si="23"/>
        <v>6</v>
      </c>
      <c r="K230" s="35">
        <f t="shared" si="24"/>
        <v>0.7857142857142857</v>
      </c>
      <c r="L230" s="88" t="s">
        <v>1452</v>
      </c>
      <c r="M230" s="88" t="s">
        <v>1452</v>
      </c>
      <c r="N230" s="88" t="s">
        <v>1452</v>
      </c>
      <c r="O230" s="88" t="s">
        <v>1452</v>
      </c>
      <c r="P230" s="88"/>
      <c r="Q230" s="88" t="s">
        <v>1452</v>
      </c>
      <c r="R230" s="88" t="s">
        <v>1452</v>
      </c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" thickBot="1" x14ac:dyDescent="0.35">
      <c r="A231" t="s">
        <v>41</v>
      </c>
      <c r="B231" t="s">
        <v>344</v>
      </c>
      <c r="C231" t="s">
        <v>1146</v>
      </c>
      <c r="D231" t="s">
        <v>343</v>
      </c>
      <c r="E231" s="33" t="s">
        <v>73</v>
      </c>
      <c r="F231" s="33" t="s">
        <v>28</v>
      </c>
      <c r="G231" s="33"/>
      <c r="H231" s="33" t="s">
        <v>805</v>
      </c>
      <c r="I231" s="34">
        <f t="shared" si="29"/>
        <v>21</v>
      </c>
      <c r="J231" s="34">
        <f t="shared" si="23"/>
        <v>7</v>
      </c>
      <c r="K231" s="35">
        <f t="shared" si="24"/>
        <v>0.75</v>
      </c>
      <c r="L231" s="88" t="s">
        <v>1452</v>
      </c>
      <c r="M231" s="88" t="s">
        <v>1452</v>
      </c>
      <c r="N231" s="88" t="s">
        <v>1452</v>
      </c>
      <c r="O231" s="88" t="s">
        <v>1452</v>
      </c>
      <c r="P231" s="88" t="s">
        <v>1452</v>
      </c>
      <c r="Q231" s="88" t="s">
        <v>1452</v>
      </c>
      <c r="R231" s="88" t="s">
        <v>1452</v>
      </c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" thickBot="1" x14ac:dyDescent="0.35">
      <c r="A232" t="s">
        <v>187</v>
      </c>
      <c r="B232" t="s">
        <v>1058</v>
      </c>
      <c r="C232" t="s">
        <v>1145</v>
      </c>
      <c r="D232" t="s">
        <v>1059</v>
      </c>
      <c r="E232" s="33" t="s">
        <v>73</v>
      </c>
      <c r="F232" s="33" t="s">
        <v>28</v>
      </c>
      <c r="G232" s="33"/>
      <c r="H232" s="33" t="s">
        <v>1362</v>
      </c>
      <c r="I232" s="34">
        <f>COUNTIF(L232:AM232,"")</f>
        <v>23</v>
      </c>
      <c r="J232" s="34">
        <f>COUNTIF(L232:AM232,"APAGADO")</f>
        <v>5</v>
      </c>
      <c r="K232" s="35">
        <f>(I232)/(J232+I232)</f>
        <v>0.8214285714285714</v>
      </c>
      <c r="L232" s="88" t="s">
        <v>1452</v>
      </c>
      <c r="M232" s="88" t="s">
        <v>1452</v>
      </c>
      <c r="N232" s="88" t="s">
        <v>1452</v>
      </c>
      <c r="O232" s="88" t="s">
        <v>1452</v>
      </c>
      <c r="P232" s="88"/>
      <c r="Q232" s="88"/>
      <c r="R232" s="88" t="s">
        <v>1452</v>
      </c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" thickBot="1" x14ac:dyDescent="0.35">
      <c r="A233" t="s">
        <v>189</v>
      </c>
      <c r="B233" t="s">
        <v>345</v>
      </c>
      <c r="C233" t="s">
        <v>1146</v>
      </c>
      <c r="D233" t="s">
        <v>346</v>
      </c>
      <c r="E233" s="33" t="s">
        <v>15</v>
      </c>
      <c r="F233" s="33" t="s">
        <v>28</v>
      </c>
      <c r="G233" s="33"/>
      <c r="H233" s="33" t="s">
        <v>806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" thickBot="1" x14ac:dyDescent="0.35">
      <c r="A234" t="s">
        <v>189</v>
      </c>
      <c r="B234" t="s">
        <v>347</v>
      </c>
      <c r="C234" t="s">
        <v>1146</v>
      </c>
      <c r="D234" t="s">
        <v>346</v>
      </c>
      <c r="E234" s="33" t="s">
        <v>73</v>
      </c>
      <c r="F234" s="33" t="s">
        <v>28</v>
      </c>
      <c r="G234" s="33"/>
      <c r="H234" s="33" t="s">
        <v>807</v>
      </c>
      <c r="I234" s="34">
        <f t="shared" si="29"/>
        <v>28</v>
      </c>
      <c r="J234" s="34">
        <f t="shared" si="23"/>
        <v>0</v>
      </c>
      <c r="K234" s="35">
        <f t="shared" si="24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" thickBot="1" x14ac:dyDescent="0.35">
      <c r="A235" t="s">
        <v>189</v>
      </c>
      <c r="B235" t="s">
        <v>1384</v>
      </c>
      <c r="C235" t="s">
        <v>1146</v>
      </c>
      <c r="D235" t="s">
        <v>1060</v>
      </c>
      <c r="E235" s="33" t="s">
        <v>73</v>
      </c>
      <c r="F235" s="33" t="s">
        <v>28</v>
      </c>
      <c r="G235" s="33"/>
      <c r="H235" s="33" t="s">
        <v>1363</v>
      </c>
      <c r="I235" s="34">
        <f>COUNTIF(L235:AM235,"")</f>
        <v>28</v>
      </c>
      <c r="J235" s="34">
        <f>COUNTIF(L235:AM235,"APAGADO")</f>
        <v>0</v>
      </c>
      <c r="K235" s="35">
        <f>(I235)/(J235+I235)</f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" thickBot="1" x14ac:dyDescent="0.35">
      <c r="A236" t="s">
        <v>217</v>
      </c>
      <c r="B236" t="s">
        <v>348</v>
      </c>
      <c r="C236" t="s">
        <v>1146</v>
      </c>
      <c r="D236" t="s">
        <v>349</v>
      </c>
      <c r="E236" s="33" t="s">
        <v>15</v>
      </c>
      <c r="F236" s="33" t="s">
        <v>28</v>
      </c>
      <c r="G236" s="33"/>
      <c r="H236" s="33" t="s">
        <v>808</v>
      </c>
      <c r="I236" s="34">
        <f t="shared" si="29"/>
        <v>28</v>
      </c>
      <c r="J236" s="34">
        <f t="shared" si="23"/>
        <v>0</v>
      </c>
      <c r="K236" s="35">
        <f t="shared" si="24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" thickBot="1" x14ac:dyDescent="0.35">
      <c r="A237" t="s">
        <v>217</v>
      </c>
      <c r="B237" t="s">
        <v>350</v>
      </c>
      <c r="C237" t="s">
        <v>1146</v>
      </c>
      <c r="D237" t="s">
        <v>349</v>
      </c>
      <c r="E237" s="33" t="s">
        <v>73</v>
      </c>
      <c r="F237" s="33" t="s">
        <v>28</v>
      </c>
      <c r="G237" s="33"/>
      <c r="H237" s="33" t="s">
        <v>809</v>
      </c>
      <c r="I237" s="34">
        <f t="shared" si="29"/>
        <v>28</v>
      </c>
      <c r="J237" s="34">
        <f t="shared" si="23"/>
        <v>0</v>
      </c>
      <c r="K237" s="35">
        <f t="shared" si="24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" thickBot="1" x14ac:dyDescent="0.35">
      <c r="A238" t="s">
        <v>217</v>
      </c>
      <c r="B238" t="s">
        <v>1383</v>
      </c>
      <c r="C238" t="s">
        <v>1146</v>
      </c>
      <c r="D238" t="s">
        <v>1061</v>
      </c>
      <c r="E238" s="33" t="s">
        <v>19</v>
      </c>
      <c r="F238" s="33" t="s">
        <v>28</v>
      </c>
      <c r="G238" s="33"/>
      <c r="H238" s="33" t="s">
        <v>1364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" thickBot="1" x14ac:dyDescent="0.35">
      <c r="A239" t="s">
        <v>290</v>
      </c>
      <c r="B239" t="s">
        <v>351</v>
      </c>
      <c r="C239" t="s">
        <v>1145</v>
      </c>
      <c r="D239" t="s">
        <v>352</v>
      </c>
      <c r="E239" s="33" t="s">
        <v>73</v>
      </c>
      <c r="F239" s="33" t="s">
        <v>28</v>
      </c>
      <c r="G239" s="33"/>
      <c r="H239" s="33" t="s">
        <v>811</v>
      </c>
      <c r="I239" s="34">
        <f t="shared" si="29"/>
        <v>25</v>
      </c>
      <c r="J239" s="34">
        <f t="shared" si="23"/>
        <v>3</v>
      </c>
      <c r="K239" s="35">
        <f t="shared" si="24"/>
        <v>0.8928571428571429</v>
      </c>
      <c r="L239" s="88" t="s">
        <v>1452</v>
      </c>
      <c r="M239" s="88" t="s">
        <v>1452</v>
      </c>
      <c r="N239" s="88" t="s">
        <v>1452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" thickBot="1" x14ac:dyDescent="0.35">
      <c r="A240" t="s">
        <v>290</v>
      </c>
      <c r="B240" t="s">
        <v>367</v>
      </c>
      <c r="C240" t="s">
        <v>1146</v>
      </c>
      <c r="D240" t="s">
        <v>352</v>
      </c>
      <c r="E240" s="33" t="s">
        <v>15</v>
      </c>
      <c r="F240" s="33" t="s">
        <v>28</v>
      </c>
      <c r="G240" s="33"/>
      <c r="H240" s="33" t="s">
        <v>812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 t="s">
        <v>1452</v>
      </c>
      <c r="M240" s="88" t="s">
        <v>1452</v>
      </c>
      <c r="N240" s="88" t="s">
        <v>1452</v>
      </c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" thickBot="1" x14ac:dyDescent="0.35">
      <c r="A241" t="s">
        <v>290</v>
      </c>
      <c r="B241" t="s">
        <v>1062</v>
      </c>
      <c r="C241" t="s">
        <v>1146</v>
      </c>
      <c r="D241" t="s">
        <v>1063</v>
      </c>
      <c r="E241" s="33" t="s">
        <v>73</v>
      </c>
      <c r="F241" s="33" t="s">
        <v>28</v>
      </c>
      <c r="G241" s="33"/>
      <c r="H241" s="33" t="s">
        <v>1365</v>
      </c>
      <c r="I241" s="34">
        <f>COUNTIF(L241:AM241,"")</f>
        <v>25</v>
      </c>
      <c r="J241" s="34">
        <f>COUNTIF(L241:AM241,"APAGADO")</f>
        <v>3</v>
      </c>
      <c r="K241" s="35">
        <f>(I241)/(J241+I241)</f>
        <v>0.8928571428571429</v>
      </c>
      <c r="L241" s="88" t="s">
        <v>1452</v>
      </c>
      <c r="M241" s="88" t="s">
        <v>1452</v>
      </c>
      <c r="N241" s="88" t="s">
        <v>1452</v>
      </c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" thickBot="1" x14ac:dyDescent="0.35">
      <c r="A242" t="s">
        <v>353</v>
      </c>
      <c r="B242" t="s">
        <v>354</v>
      </c>
      <c r="C242" t="s">
        <v>1146</v>
      </c>
      <c r="D242" t="s">
        <v>355</v>
      </c>
      <c r="E242" s="33" t="s">
        <v>15</v>
      </c>
      <c r="F242" s="33" t="s">
        <v>28</v>
      </c>
      <c r="G242" s="33"/>
      <c r="H242" s="33" t="s">
        <v>813</v>
      </c>
      <c r="I242" s="34">
        <f t="shared" si="29"/>
        <v>28</v>
      </c>
      <c r="J242" s="34">
        <f t="shared" si="23"/>
        <v>0</v>
      </c>
      <c r="K242" s="35">
        <f t="shared" si="24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" thickBot="1" x14ac:dyDescent="0.35">
      <c r="A243" t="s">
        <v>353</v>
      </c>
      <c r="B243" t="s">
        <v>356</v>
      </c>
      <c r="C243" t="s">
        <v>1146</v>
      </c>
      <c r="D243" t="s">
        <v>355</v>
      </c>
      <c r="E243" s="33" t="s">
        <v>73</v>
      </c>
      <c r="F243" s="33" t="s">
        <v>28</v>
      </c>
      <c r="G243" s="33"/>
      <c r="H243" s="33" t="s">
        <v>814</v>
      </c>
      <c r="I243" s="34">
        <f t="shared" si="29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" thickBot="1" x14ac:dyDescent="0.35">
      <c r="A244" t="s">
        <v>353</v>
      </c>
      <c r="B244" t="s">
        <v>1064</v>
      </c>
      <c r="C244" t="s">
        <v>1146</v>
      </c>
      <c r="D244" t="s">
        <v>355</v>
      </c>
      <c r="E244" s="33" t="s">
        <v>19</v>
      </c>
      <c r="F244" s="33" t="s">
        <v>28</v>
      </c>
      <c r="G244" s="33"/>
      <c r="H244" s="33" t="s">
        <v>1366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" thickBot="1" x14ac:dyDescent="0.35">
      <c r="A245" t="s">
        <v>357</v>
      </c>
      <c r="B245" t="s">
        <v>1057</v>
      </c>
      <c r="C245" t="s">
        <v>1146</v>
      </c>
      <c r="D245" t="s">
        <v>358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9"/>
        <v>21</v>
      </c>
      <c r="J245" s="34">
        <f t="shared" si="23"/>
        <v>7</v>
      </c>
      <c r="K245" s="35">
        <f t="shared" si="24"/>
        <v>0.75</v>
      </c>
      <c r="L245" s="88" t="s">
        <v>1452</v>
      </c>
      <c r="M245" s="88" t="s">
        <v>1452</v>
      </c>
      <c r="N245" s="88" t="s">
        <v>1452</v>
      </c>
      <c r="O245" s="88" t="s">
        <v>1452</v>
      </c>
      <c r="P245" s="88" t="s">
        <v>1452</v>
      </c>
      <c r="Q245" s="88" t="s">
        <v>1452</v>
      </c>
      <c r="R245" s="88" t="s">
        <v>1452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" thickBot="1" x14ac:dyDescent="0.35">
      <c r="A246" t="s">
        <v>199</v>
      </c>
      <c r="B246" t="s">
        <v>359</v>
      </c>
      <c r="C246" t="s">
        <v>1146</v>
      </c>
      <c r="D246" t="s">
        <v>360</v>
      </c>
      <c r="E246" s="33" t="s">
        <v>15</v>
      </c>
      <c r="F246" s="33" t="s">
        <v>28</v>
      </c>
      <c r="G246" s="33"/>
      <c r="H246" s="33" t="s">
        <v>815</v>
      </c>
      <c r="I246" s="34">
        <f t="shared" si="29"/>
        <v>25</v>
      </c>
      <c r="J246" s="34">
        <f t="shared" si="23"/>
        <v>3</v>
      </c>
      <c r="K246" s="35">
        <f t="shared" si="24"/>
        <v>0.8928571428571429</v>
      </c>
      <c r="L246" s="88" t="s">
        <v>1452</v>
      </c>
      <c r="M246" s="88" t="s">
        <v>1452</v>
      </c>
      <c r="N246" s="88" t="s">
        <v>1452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" thickBot="1" x14ac:dyDescent="0.35">
      <c r="A247" t="s">
        <v>199</v>
      </c>
      <c r="B247" t="s">
        <v>361</v>
      </c>
      <c r="C247" t="s">
        <v>1146</v>
      </c>
      <c r="D247" t="s">
        <v>360</v>
      </c>
      <c r="E247" s="33" t="s">
        <v>73</v>
      </c>
      <c r="F247" s="33" t="s">
        <v>28</v>
      </c>
      <c r="G247" s="33"/>
      <c r="H247" s="33" t="s">
        <v>816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 t="s">
        <v>1452</v>
      </c>
      <c r="M247" s="88" t="s">
        <v>1452</v>
      </c>
      <c r="N247" s="88" t="s">
        <v>1452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" thickBot="1" x14ac:dyDescent="0.35">
      <c r="A248" t="s">
        <v>199</v>
      </c>
      <c r="B248" t="s">
        <v>1065</v>
      </c>
      <c r="C248" t="s">
        <v>1146</v>
      </c>
      <c r="D248" t="s">
        <v>1066</v>
      </c>
      <c r="E248" s="33" t="s">
        <v>73</v>
      </c>
      <c r="F248" s="33" t="s">
        <v>28</v>
      </c>
      <c r="G248" s="33"/>
      <c r="H248" s="33" t="s">
        <v>1367</v>
      </c>
      <c r="I248" s="34">
        <f>COUNTIF(L248:AM248,"")</f>
        <v>25</v>
      </c>
      <c r="J248" s="34">
        <f>COUNTIF(L248:AM248,"APAGADO")</f>
        <v>3</v>
      </c>
      <c r="K248" s="35">
        <f>(I248)/(J248+I248)</f>
        <v>0.8928571428571429</v>
      </c>
      <c r="L248" s="88" t="s">
        <v>1452</v>
      </c>
      <c r="M248" s="88" t="s">
        <v>1452</v>
      </c>
      <c r="N248" s="88" t="s">
        <v>1452</v>
      </c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" thickBot="1" x14ac:dyDescent="0.35">
      <c r="A249" t="s">
        <v>362</v>
      </c>
      <c r="B249" t="s">
        <v>1293</v>
      </c>
      <c r="C249" t="s">
        <v>1146</v>
      </c>
      <c r="D249" t="s">
        <v>1295</v>
      </c>
      <c r="E249" s="33" t="s">
        <v>15</v>
      </c>
      <c r="F249" s="33" t="s">
        <v>28</v>
      </c>
      <c r="G249" s="33"/>
      <c r="H249" s="33" t="s">
        <v>821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" thickBot="1" x14ac:dyDescent="0.35">
      <c r="A250" t="s">
        <v>362</v>
      </c>
      <c r="B250" t="s">
        <v>363</v>
      </c>
      <c r="C250" t="s">
        <v>1146</v>
      </c>
      <c r="D250" t="s">
        <v>1295</v>
      </c>
      <c r="E250" s="33" t="s">
        <v>73</v>
      </c>
      <c r="F250" s="33" t="s">
        <v>28</v>
      </c>
      <c r="G250" s="33"/>
      <c r="H250" s="33" t="s">
        <v>822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" thickBot="1" x14ac:dyDescent="0.35">
      <c r="A251" t="s">
        <v>362</v>
      </c>
      <c r="B251" t="s">
        <v>1067</v>
      </c>
      <c r="C251" t="s">
        <v>1146</v>
      </c>
      <c r="D251" t="s">
        <v>1068</v>
      </c>
      <c r="E251" s="33" t="s">
        <v>19</v>
      </c>
      <c r="F251" s="33" t="s">
        <v>28</v>
      </c>
      <c r="G251" s="33"/>
      <c r="H251" s="33" t="s">
        <v>1368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" thickBot="1" x14ac:dyDescent="0.35">
      <c r="A252" t="s">
        <v>353</v>
      </c>
      <c r="B252" t="s">
        <v>364</v>
      </c>
      <c r="C252" t="s">
        <v>1146</v>
      </c>
      <c r="D252" t="s">
        <v>365</v>
      </c>
      <c r="E252" s="33" t="s">
        <v>15</v>
      </c>
      <c r="F252" s="33" t="s">
        <v>28</v>
      </c>
      <c r="G252" s="33"/>
      <c r="H252" s="33" t="s">
        <v>818</v>
      </c>
      <c r="I252" s="34">
        <f t="shared" si="29"/>
        <v>28</v>
      </c>
      <c r="J252" s="34">
        <f t="shared" si="23"/>
        <v>0</v>
      </c>
      <c r="K252" s="35">
        <f t="shared" si="24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" thickBot="1" x14ac:dyDescent="0.35">
      <c r="A253" t="s">
        <v>353</v>
      </c>
      <c r="B253" t="s">
        <v>366</v>
      </c>
      <c r="C253" t="s">
        <v>1146</v>
      </c>
      <c r="D253" t="s">
        <v>365</v>
      </c>
      <c r="E253" s="33" t="s">
        <v>73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ref="J253:J316" si="36">COUNTIF(L253:AM253,"APAGADO")</f>
        <v>0</v>
      </c>
      <c r="K253" s="35">
        <f t="shared" ref="K253:K316" si="37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" thickBot="1" x14ac:dyDescent="0.35">
      <c r="A254" t="s">
        <v>353</v>
      </c>
      <c r="B254" t="s">
        <v>1069</v>
      </c>
      <c r="C254" t="s">
        <v>1146</v>
      </c>
      <c r="D254" t="s">
        <v>1070</v>
      </c>
      <c r="E254" s="33" t="s">
        <v>73</v>
      </c>
      <c r="F254" s="33" t="s">
        <v>28</v>
      </c>
      <c r="G254" s="33"/>
      <c r="H254" s="33" t="s">
        <v>1369</v>
      </c>
      <c r="I254" s="34">
        <f t="shared" si="29"/>
        <v>28</v>
      </c>
      <c r="J254" s="34">
        <f t="shared" si="36"/>
        <v>0</v>
      </c>
      <c r="K254" s="35">
        <f t="shared" si="37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" thickBot="1" x14ac:dyDescent="0.35">
      <c r="A255" t="s">
        <v>232</v>
      </c>
      <c r="B255" t="s">
        <v>1380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819</v>
      </c>
      <c r="I255" s="34">
        <f t="shared" si="29"/>
        <v>24</v>
      </c>
      <c r="J255" s="34">
        <f t="shared" si="36"/>
        <v>4</v>
      </c>
      <c r="K255" s="35">
        <f t="shared" si="37"/>
        <v>0.8571428571428571</v>
      </c>
      <c r="L255" s="88" t="s">
        <v>1452</v>
      </c>
      <c r="M255" s="88" t="s">
        <v>1452</v>
      </c>
      <c r="N255" s="88" t="s">
        <v>1452</v>
      </c>
      <c r="O255" s="88" t="s">
        <v>1452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" thickBot="1" x14ac:dyDescent="0.35">
      <c r="A256" t="s">
        <v>232</v>
      </c>
      <c r="B256" t="s">
        <v>1381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810</v>
      </c>
      <c r="I256" s="34">
        <f t="shared" ref="I256" si="38">COUNTIF(L256:AM256,"")</f>
        <v>24</v>
      </c>
      <c r="J256" s="34">
        <f t="shared" ref="J256" si="39">COUNTIF(L256:AM256,"APAGADO")</f>
        <v>4</v>
      </c>
      <c r="K256" s="35">
        <f t="shared" ref="K256" si="40">(I256)/(J256+I256)</f>
        <v>0.8571428571428571</v>
      </c>
      <c r="L256" s="88" t="s">
        <v>1452</v>
      </c>
      <c r="M256" s="88" t="s">
        <v>1452</v>
      </c>
      <c r="N256" s="88" t="s">
        <v>1452</v>
      </c>
      <c r="O256" s="88" t="s">
        <v>1452</v>
      </c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" thickBot="1" x14ac:dyDescent="0.35">
      <c r="A257" t="s">
        <v>232</v>
      </c>
      <c r="B257" t="s">
        <v>1071</v>
      </c>
      <c r="C257" t="s">
        <v>1146</v>
      </c>
      <c r="D257" t="s">
        <v>1072</v>
      </c>
      <c r="E257" s="33" t="s">
        <v>73</v>
      </c>
      <c r="F257" s="33" t="s">
        <v>28</v>
      </c>
      <c r="G257" s="33"/>
      <c r="H257" s="33" t="s">
        <v>1382</v>
      </c>
      <c r="I257" s="34">
        <f t="shared" ref="I257" si="41">COUNTIF(L257:AM257,"")</f>
        <v>24</v>
      </c>
      <c r="J257" s="34">
        <f t="shared" ref="J257" si="42">COUNTIF(L257:AM257,"APAGADO")</f>
        <v>4</v>
      </c>
      <c r="K257" s="35">
        <f t="shared" ref="K257" si="43">(I257)/(J257+I257)</f>
        <v>0.8571428571428571</v>
      </c>
      <c r="L257" s="88" t="s">
        <v>1452</v>
      </c>
      <c r="M257" s="88" t="s">
        <v>1452</v>
      </c>
      <c r="N257" s="88" t="s">
        <v>1452</v>
      </c>
      <c r="O257" s="88" t="s">
        <v>1452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" thickBot="1" x14ac:dyDescent="0.35">
      <c r="A258" t="s">
        <v>368</v>
      </c>
      <c r="B258" t="s">
        <v>369</v>
      </c>
      <c r="C258" t="s">
        <v>1146</v>
      </c>
      <c r="D258" t="s">
        <v>370</v>
      </c>
      <c r="E258" s="33" t="s">
        <v>15</v>
      </c>
      <c r="F258" s="33" t="s">
        <v>28</v>
      </c>
      <c r="G258" s="33"/>
      <c r="H258" s="33" t="s">
        <v>823</v>
      </c>
      <c r="I258" s="34">
        <f t="shared" si="29"/>
        <v>28</v>
      </c>
      <c r="J258" s="34">
        <f t="shared" si="36"/>
        <v>0</v>
      </c>
      <c r="K258" s="35">
        <f t="shared" si="37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" thickBot="1" x14ac:dyDescent="0.35">
      <c r="A259" t="s">
        <v>368</v>
      </c>
      <c r="B259" t="s">
        <v>1073</v>
      </c>
      <c r="C259" t="s">
        <v>1146</v>
      </c>
      <c r="D259" t="s">
        <v>371</v>
      </c>
      <c r="E259" s="33" t="s">
        <v>15</v>
      </c>
      <c r="F259" s="33" t="s">
        <v>28</v>
      </c>
      <c r="G259" s="33"/>
      <c r="H259" s="33" t="s">
        <v>824</v>
      </c>
      <c r="I259" s="34">
        <f t="shared" si="29"/>
        <v>28</v>
      </c>
      <c r="J259" s="34">
        <f t="shared" si="36"/>
        <v>0</v>
      </c>
      <c r="K259" s="35">
        <f t="shared" si="37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" thickBot="1" x14ac:dyDescent="0.35">
      <c r="A260" t="s">
        <v>368</v>
      </c>
      <c r="B260" t="s">
        <v>372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825</v>
      </c>
      <c r="I260" s="34">
        <f t="shared" si="29"/>
        <v>28</v>
      </c>
      <c r="J260" s="34">
        <f t="shared" si="36"/>
        <v>0</v>
      </c>
      <c r="K260" s="35">
        <f t="shared" si="37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" thickBot="1" x14ac:dyDescent="0.35">
      <c r="A261" t="s">
        <v>368</v>
      </c>
      <c r="B261" t="s">
        <v>374</v>
      </c>
      <c r="C261" t="s">
        <v>1146</v>
      </c>
      <c r="D261" t="s">
        <v>373</v>
      </c>
      <c r="E261" s="33" t="s">
        <v>73</v>
      </c>
      <c r="F261" s="33" t="s">
        <v>28</v>
      </c>
      <c r="G261" s="33"/>
      <c r="H261" s="33" t="s">
        <v>826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" thickBot="1" x14ac:dyDescent="0.35">
      <c r="A262" t="s">
        <v>368</v>
      </c>
      <c r="B262" t="s">
        <v>375</v>
      </c>
      <c r="C262" t="s">
        <v>1146</v>
      </c>
      <c r="D262" t="s">
        <v>376</v>
      </c>
      <c r="E262" s="33" t="s">
        <v>73</v>
      </c>
      <c r="F262" s="33" t="s">
        <v>28</v>
      </c>
      <c r="G262" s="33"/>
      <c r="H262" s="33" t="s">
        <v>827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" thickBot="1" x14ac:dyDescent="0.35">
      <c r="A263" t="s">
        <v>368</v>
      </c>
      <c r="B263" t="s">
        <v>377</v>
      </c>
      <c r="C263" t="s">
        <v>1146</v>
      </c>
      <c r="D263" t="s">
        <v>376</v>
      </c>
      <c r="E263" s="33" t="s">
        <v>46</v>
      </c>
      <c r="F263" s="33" t="s">
        <v>28</v>
      </c>
      <c r="G263" s="33"/>
      <c r="H263" s="33" t="s">
        <v>828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" thickBot="1" x14ac:dyDescent="0.35">
      <c r="A264" t="s">
        <v>378</v>
      </c>
      <c r="B264" t="s">
        <v>1083</v>
      </c>
      <c r="C264" t="s">
        <v>1146</v>
      </c>
      <c r="D264" t="s">
        <v>379</v>
      </c>
      <c r="E264" s="33" t="s">
        <v>15</v>
      </c>
      <c r="F264" s="33" t="s">
        <v>28</v>
      </c>
      <c r="G264" s="33"/>
      <c r="H264" s="33" t="s">
        <v>829</v>
      </c>
      <c r="I264" s="34">
        <f t="shared" si="29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" thickBot="1" x14ac:dyDescent="0.35">
      <c r="A265" t="s">
        <v>378</v>
      </c>
      <c r="B265" t="s">
        <v>1084</v>
      </c>
      <c r="C265" t="s">
        <v>1146</v>
      </c>
      <c r="D265" t="s">
        <v>380</v>
      </c>
      <c r="E265" s="33" t="s">
        <v>15</v>
      </c>
      <c r="F265" s="33" t="s">
        <v>28</v>
      </c>
      <c r="G265" s="33"/>
      <c r="H265" s="33" t="s">
        <v>832</v>
      </c>
      <c r="I265" s="34">
        <f t="shared" si="29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" thickBot="1" x14ac:dyDescent="0.35">
      <c r="A266" t="s">
        <v>378</v>
      </c>
      <c r="B266" t="s">
        <v>381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830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" thickBot="1" x14ac:dyDescent="0.35">
      <c r="A267" t="s">
        <v>378</v>
      </c>
      <c r="B267" t="s">
        <v>383</v>
      </c>
      <c r="C267" t="s">
        <v>1146</v>
      </c>
      <c r="D267" t="s">
        <v>382</v>
      </c>
      <c r="E267" s="33" t="s">
        <v>73</v>
      </c>
      <c r="F267" s="33" t="s">
        <v>28</v>
      </c>
      <c r="G267" s="33"/>
      <c r="H267" s="33" t="s">
        <v>831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" thickBot="1" x14ac:dyDescent="0.35">
      <c r="A268" t="s">
        <v>378</v>
      </c>
      <c r="B268" t="s">
        <v>1074</v>
      </c>
      <c r="C268" t="s">
        <v>1146</v>
      </c>
      <c r="D268" t="s">
        <v>384</v>
      </c>
      <c r="E268" s="33" t="s">
        <v>15</v>
      </c>
      <c r="F268" s="33" t="s">
        <v>28</v>
      </c>
      <c r="G268" s="33"/>
      <c r="H268" s="33" t="s">
        <v>833</v>
      </c>
      <c r="I268" s="34">
        <f t="shared" si="29"/>
        <v>28</v>
      </c>
      <c r="J268" s="34">
        <f t="shared" si="36"/>
        <v>0</v>
      </c>
      <c r="K268" s="35">
        <f t="shared" si="37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" thickBot="1" x14ac:dyDescent="0.35">
      <c r="A269" t="s">
        <v>378</v>
      </c>
      <c r="B269" t="s">
        <v>1075</v>
      </c>
      <c r="C269" t="s">
        <v>1146</v>
      </c>
      <c r="D269" t="s">
        <v>1076</v>
      </c>
      <c r="E269" s="33" t="s">
        <v>19</v>
      </c>
      <c r="F269" s="33" t="s">
        <v>28</v>
      </c>
      <c r="G269" s="33"/>
      <c r="H269" s="33" t="s">
        <v>987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" thickBot="1" x14ac:dyDescent="0.35">
      <c r="A270" t="s">
        <v>378</v>
      </c>
      <c r="B270" t="s">
        <v>1077</v>
      </c>
      <c r="C270" t="s">
        <v>1146</v>
      </c>
      <c r="D270" t="s">
        <v>1078</v>
      </c>
      <c r="E270" s="33" t="s">
        <v>19</v>
      </c>
      <c r="F270" s="33" t="s">
        <v>28</v>
      </c>
      <c r="G270" s="33"/>
      <c r="H270" s="33" t="s">
        <v>988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" thickBot="1" x14ac:dyDescent="0.35">
      <c r="A271" t="s">
        <v>378</v>
      </c>
      <c r="B271" t="s">
        <v>1079</v>
      </c>
      <c r="C271" t="s">
        <v>1146</v>
      </c>
      <c r="D271" t="s">
        <v>1080</v>
      </c>
      <c r="E271" s="33" t="s">
        <v>19</v>
      </c>
      <c r="F271" s="33" t="s">
        <v>28</v>
      </c>
      <c r="G271" s="33"/>
      <c r="H271" s="33" t="s">
        <v>989</v>
      </c>
      <c r="I271" s="34">
        <f t="shared" ref="I271:I344" si="44">COUNTIF(L271:AM271,"")</f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" thickBot="1" x14ac:dyDescent="0.35">
      <c r="A272" t="s">
        <v>378</v>
      </c>
      <c r="B272" t="s">
        <v>1081</v>
      </c>
      <c r="C272" t="s">
        <v>1146</v>
      </c>
      <c r="D272" t="s">
        <v>1082</v>
      </c>
      <c r="E272" s="33" t="s">
        <v>19</v>
      </c>
      <c r="F272" s="33" t="s">
        <v>28</v>
      </c>
      <c r="G272" s="33"/>
      <c r="H272" s="33" t="s">
        <v>990</v>
      </c>
      <c r="I272" s="34">
        <f t="shared" si="44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" thickBot="1" x14ac:dyDescent="0.35">
      <c r="A273" t="s">
        <v>378</v>
      </c>
      <c r="B273" t="s">
        <v>1258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1243</v>
      </c>
      <c r="I273" s="34">
        <f t="shared" si="44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" thickBot="1" x14ac:dyDescent="0.35">
      <c r="A274" t="s">
        <v>378</v>
      </c>
      <c r="B274" t="s">
        <v>1259</v>
      </c>
      <c r="C274" t="s">
        <v>1146</v>
      </c>
      <c r="D274" t="s">
        <v>1241</v>
      </c>
      <c r="E274" s="33" t="s">
        <v>19</v>
      </c>
      <c r="F274" s="33" t="s">
        <v>28</v>
      </c>
      <c r="G274" s="33"/>
      <c r="H274" s="33" t="s">
        <v>1244</v>
      </c>
      <c r="I274" s="34">
        <f t="shared" si="44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" thickBot="1" x14ac:dyDescent="0.35">
      <c r="A275" t="s">
        <v>378</v>
      </c>
      <c r="B275" t="s">
        <v>1277</v>
      </c>
      <c r="C275" t="s">
        <v>1146</v>
      </c>
      <c r="D275" t="s">
        <v>1240</v>
      </c>
      <c r="E275" s="33" t="s">
        <v>15</v>
      </c>
      <c r="F275" s="33" t="s">
        <v>28</v>
      </c>
      <c r="G275" s="33"/>
      <c r="H275" s="33" t="s">
        <v>1242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" thickBot="1" x14ac:dyDescent="0.35">
      <c r="A276" t="s">
        <v>378</v>
      </c>
      <c r="B276" t="s">
        <v>1385</v>
      </c>
      <c r="C276" t="s">
        <v>1146</v>
      </c>
      <c r="D276" t="s">
        <v>1386</v>
      </c>
      <c r="E276" s="33" t="s">
        <v>73</v>
      </c>
      <c r="F276" s="33" t="s">
        <v>28</v>
      </c>
      <c r="G276" s="33"/>
      <c r="H276" s="33" t="s">
        <v>832</v>
      </c>
      <c r="I276" s="34">
        <f t="shared" ref="I276" si="45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" thickBot="1" x14ac:dyDescent="0.35">
      <c r="A277" t="s">
        <v>978</v>
      </c>
      <c r="B277" t="s">
        <v>1085</v>
      </c>
      <c r="C277" t="s">
        <v>1146</v>
      </c>
      <c r="D277" t="s">
        <v>1086</v>
      </c>
      <c r="E277" s="33" t="s">
        <v>1140</v>
      </c>
      <c r="F277" s="33" t="s">
        <v>28</v>
      </c>
      <c r="G277" s="33"/>
      <c r="H277" s="33" t="s">
        <v>980</v>
      </c>
      <c r="I277" s="34">
        <f t="shared" si="44"/>
        <v>28</v>
      </c>
      <c r="J277" s="34">
        <f t="shared" si="36"/>
        <v>0</v>
      </c>
      <c r="K277" s="35">
        <f t="shared" si="37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" thickBot="1" x14ac:dyDescent="0.35">
      <c r="A278" t="s">
        <v>978</v>
      </c>
      <c r="B278" t="s">
        <v>977</v>
      </c>
      <c r="C278" t="s">
        <v>1146</v>
      </c>
      <c r="D278" t="s">
        <v>1086</v>
      </c>
      <c r="E278" s="33" t="s">
        <v>1141</v>
      </c>
      <c r="F278" s="33" t="s">
        <v>28</v>
      </c>
      <c r="G278" s="33"/>
      <c r="H278" s="33" t="s">
        <v>979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" thickBot="1" x14ac:dyDescent="0.35">
      <c r="A279" t="s">
        <v>267</v>
      </c>
      <c r="B279" t="s">
        <v>385</v>
      </c>
      <c r="C279" t="s">
        <v>1145</v>
      </c>
      <c r="D279" t="s">
        <v>386</v>
      </c>
      <c r="E279" s="33" t="s">
        <v>19</v>
      </c>
      <c r="F279" s="33" t="s">
        <v>28</v>
      </c>
      <c r="G279" s="33"/>
      <c r="H279" s="33" t="s">
        <v>834</v>
      </c>
      <c r="I279" s="34">
        <f t="shared" si="44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 t="s">
        <v>1452</v>
      </c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" thickBot="1" x14ac:dyDescent="0.35">
      <c r="A280" t="s">
        <v>267</v>
      </c>
      <c r="B280" t="s">
        <v>1087</v>
      </c>
      <c r="C280" t="s">
        <v>1145</v>
      </c>
      <c r="D280" t="s">
        <v>341</v>
      </c>
      <c r="E280" s="33" t="s">
        <v>73</v>
      </c>
      <c r="F280" s="33" t="s">
        <v>28</v>
      </c>
      <c r="G280" s="33"/>
      <c r="H280" s="33" t="s">
        <v>802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" thickBot="1" x14ac:dyDescent="0.35">
      <c r="A281" t="s">
        <v>267</v>
      </c>
      <c r="B281" t="s">
        <v>1088</v>
      </c>
      <c r="C281" t="s">
        <v>1145</v>
      </c>
      <c r="D281" t="s">
        <v>341</v>
      </c>
      <c r="E281" s="33" t="s">
        <v>73</v>
      </c>
      <c r="F281" s="33" t="s">
        <v>28</v>
      </c>
      <c r="G281" s="33"/>
      <c r="H281" s="33" t="s">
        <v>803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" thickBot="1" x14ac:dyDescent="0.35">
      <c r="A282" t="s">
        <v>267</v>
      </c>
      <c r="B282" t="s">
        <v>1089</v>
      </c>
      <c r="C282" t="s">
        <v>1145</v>
      </c>
      <c r="D282" t="s">
        <v>1090</v>
      </c>
      <c r="E282" s="33" t="s">
        <v>19</v>
      </c>
      <c r="F282" s="33" t="s">
        <v>28</v>
      </c>
      <c r="G282" s="33"/>
      <c r="H282" s="33" t="s">
        <v>1306</v>
      </c>
      <c r="I282" s="34">
        <f t="shared" si="44"/>
        <v>27</v>
      </c>
      <c r="J282" s="34">
        <f t="shared" si="36"/>
        <v>1</v>
      </c>
      <c r="K282" s="35">
        <f t="shared" si="37"/>
        <v>0.9642857142857143</v>
      </c>
      <c r="L282" s="88"/>
      <c r="M282" s="88"/>
      <c r="N282" s="88"/>
      <c r="O282" s="88" t="s">
        <v>1452</v>
      </c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" thickBot="1" x14ac:dyDescent="0.35">
      <c r="A283" t="s">
        <v>267</v>
      </c>
      <c r="B283" t="s">
        <v>1091</v>
      </c>
      <c r="C283" t="s">
        <v>1145</v>
      </c>
      <c r="D283" t="s">
        <v>1092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27</v>
      </c>
      <c r="J283" s="34">
        <f t="shared" si="36"/>
        <v>1</v>
      </c>
      <c r="K283" s="35">
        <f t="shared" si="37"/>
        <v>0.9642857142857143</v>
      </c>
      <c r="L283" s="88"/>
      <c r="M283" s="88"/>
      <c r="N283" s="88"/>
      <c r="O283" s="88" t="s">
        <v>1452</v>
      </c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" thickBot="1" x14ac:dyDescent="0.35">
      <c r="A284" t="s">
        <v>267</v>
      </c>
      <c r="B284" t="s">
        <v>1214</v>
      </c>
      <c r="C284" t="s">
        <v>1145</v>
      </c>
      <c r="D284" t="s">
        <v>1211</v>
      </c>
      <c r="E284" s="33" t="s">
        <v>73</v>
      </c>
      <c r="F284" s="33" t="s">
        <v>28</v>
      </c>
      <c r="G284" s="33"/>
      <c r="H284" s="33" t="s">
        <v>1220</v>
      </c>
      <c r="I284" s="34">
        <f t="shared" si="44"/>
        <v>27</v>
      </c>
      <c r="J284" s="34">
        <f>COUNTIF(L284:AM284,"APAGADO")</f>
        <v>1</v>
      </c>
      <c r="K284" s="35">
        <f>(I284)/(J284+I284)</f>
        <v>0.9642857142857143</v>
      </c>
      <c r="L284" s="88"/>
      <c r="M284" s="88"/>
      <c r="N284" s="88"/>
      <c r="O284" s="88" t="s">
        <v>1452</v>
      </c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" thickBot="1" x14ac:dyDescent="0.35">
      <c r="A285" t="s">
        <v>267</v>
      </c>
      <c r="B285" t="s">
        <v>1215</v>
      </c>
      <c r="C285" t="s">
        <v>1145</v>
      </c>
      <c r="D285" t="s">
        <v>1211</v>
      </c>
      <c r="E285" s="33" t="s">
        <v>73</v>
      </c>
      <c r="F285" s="33" t="s">
        <v>28</v>
      </c>
      <c r="G285" s="33"/>
      <c r="H285" s="33" t="s">
        <v>1221</v>
      </c>
      <c r="I285" s="34">
        <f t="shared" si="44"/>
        <v>27</v>
      </c>
      <c r="J285" s="34">
        <f>COUNTIF(L285:AM285,"APAGADO")</f>
        <v>1</v>
      </c>
      <c r="K285" s="35">
        <f>(I285)/(J285+I285)</f>
        <v>0.9642857142857143</v>
      </c>
      <c r="L285" s="88"/>
      <c r="M285" s="88"/>
      <c r="N285" s="88"/>
      <c r="O285" s="88" t="s">
        <v>1452</v>
      </c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" thickBot="1" x14ac:dyDescent="0.35">
      <c r="A286" t="s">
        <v>267</v>
      </c>
      <c r="B286" t="s">
        <v>1216</v>
      </c>
      <c r="C286" t="s">
        <v>1145</v>
      </c>
      <c r="D286" t="s">
        <v>1212</v>
      </c>
      <c r="E286" s="33" t="s">
        <v>73</v>
      </c>
      <c r="F286" s="33" t="s">
        <v>28</v>
      </c>
      <c r="G286" s="33"/>
      <c r="H286" s="33" t="s">
        <v>1222</v>
      </c>
      <c r="I286" s="34">
        <f t="shared" si="44"/>
        <v>27</v>
      </c>
      <c r="J286" s="34">
        <f>COUNTIF(L286:AM286,"APAGADO")</f>
        <v>1</v>
      </c>
      <c r="K286" s="35">
        <f>(I286)/(J286+I286)</f>
        <v>0.9642857142857143</v>
      </c>
      <c r="L286" s="88"/>
      <c r="M286" s="88"/>
      <c r="N286" s="88"/>
      <c r="O286" s="88" t="s">
        <v>1452</v>
      </c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" thickBot="1" x14ac:dyDescent="0.35">
      <c r="A287" t="s">
        <v>267</v>
      </c>
      <c r="B287" t="s">
        <v>1217</v>
      </c>
      <c r="C287" t="s">
        <v>1145</v>
      </c>
      <c r="D287" t="s">
        <v>1212</v>
      </c>
      <c r="E287" s="33" t="s">
        <v>73</v>
      </c>
      <c r="F287" s="33" t="s">
        <v>28</v>
      </c>
      <c r="G287" s="33"/>
      <c r="H287" s="33" t="s">
        <v>1223</v>
      </c>
      <c r="I287" s="34">
        <f t="shared" si="44"/>
        <v>27</v>
      </c>
      <c r="J287" s="34">
        <f>COUNTIF(L287:AM287,"APAGADO")</f>
        <v>1</v>
      </c>
      <c r="K287" s="35">
        <f>(I287)/(J287+I287)</f>
        <v>0.9642857142857143</v>
      </c>
      <c r="L287" s="88"/>
      <c r="M287" s="88"/>
      <c r="N287" s="88"/>
      <c r="O287" s="88" t="s">
        <v>1452</v>
      </c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" thickBot="1" x14ac:dyDescent="0.35">
      <c r="A288" s="87"/>
      <c r="B288" t="s">
        <v>1321</v>
      </c>
      <c r="C288" t="s">
        <v>1145</v>
      </c>
      <c r="D288" t="s">
        <v>1322</v>
      </c>
      <c r="E288" t="s">
        <v>19</v>
      </c>
      <c r="F288" t="s">
        <v>28</v>
      </c>
      <c r="G288"/>
      <c r="H288" s="33" t="s">
        <v>1328</v>
      </c>
      <c r="I288" s="34">
        <f t="shared" si="44"/>
        <v>28</v>
      </c>
      <c r="J288" s="34">
        <f t="shared" ref="J288:J289" si="46">COUNTIF(L288:AM288,"APAGADO")</f>
        <v>0</v>
      </c>
      <c r="K288" s="35">
        <f t="shared" ref="K288:K289" si="47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" thickBot="1" x14ac:dyDescent="0.35">
      <c r="A289" s="87"/>
      <c r="B289" t="s">
        <v>1323</v>
      </c>
      <c r="C289" t="s">
        <v>1145</v>
      </c>
      <c r="D289" t="s">
        <v>1324</v>
      </c>
      <c r="E289" t="s">
        <v>19</v>
      </c>
      <c r="F289" t="s">
        <v>28</v>
      </c>
      <c r="G289"/>
      <c r="H289" s="33" t="s">
        <v>1329</v>
      </c>
      <c r="I289" s="34">
        <f t="shared" si="44"/>
        <v>28</v>
      </c>
      <c r="J289" s="34">
        <f t="shared" si="46"/>
        <v>0</v>
      </c>
      <c r="K289" s="35">
        <f t="shared" si="47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" thickBot="1" x14ac:dyDescent="0.35">
      <c r="A290" t="s">
        <v>387</v>
      </c>
      <c r="B290" t="s">
        <v>388</v>
      </c>
      <c r="C290" t="s">
        <v>1145</v>
      </c>
      <c r="D290" t="s">
        <v>389</v>
      </c>
      <c r="E290" s="33" t="s">
        <v>19</v>
      </c>
      <c r="F290" s="33" t="s">
        <v>28</v>
      </c>
      <c r="G290" s="33"/>
      <c r="H290" s="33" t="s">
        <v>835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" thickBot="1" x14ac:dyDescent="0.35">
      <c r="A291" t="s">
        <v>387</v>
      </c>
      <c r="B291" t="s">
        <v>390</v>
      </c>
      <c r="C291" t="s">
        <v>1145</v>
      </c>
      <c r="D291" t="s">
        <v>391</v>
      </c>
      <c r="E291" s="33" t="s">
        <v>19</v>
      </c>
      <c r="F291" s="33" t="s">
        <v>28</v>
      </c>
      <c r="G291" s="33"/>
      <c r="H291" s="33" t="s">
        <v>836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" thickBot="1" x14ac:dyDescent="0.35">
      <c r="A292" t="s">
        <v>392</v>
      </c>
      <c r="B292" t="s">
        <v>393</v>
      </c>
      <c r="C292" t="s">
        <v>1145</v>
      </c>
      <c r="D292" t="s">
        <v>394</v>
      </c>
      <c r="E292" s="33" t="s">
        <v>19</v>
      </c>
      <c r="F292" s="33" t="s">
        <v>20</v>
      </c>
      <c r="G292" s="33"/>
      <c r="H292" s="33" t="s">
        <v>837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" thickBot="1" x14ac:dyDescent="0.35">
      <c r="A293" t="s">
        <v>297</v>
      </c>
      <c r="B293" t="s">
        <v>395</v>
      </c>
      <c r="C293" t="s">
        <v>1145</v>
      </c>
      <c r="D293" t="s">
        <v>396</v>
      </c>
      <c r="E293" s="33" t="s">
        <v>19</v>
      </c>
      <c r="F293" s="33" t="s">
        <v>28</v>
      </c>
      <c r="G293" s="33"/>
      <c r="H293" s="33" t="s">
        <v>840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" thickBot="1" x14ac:dyDescent="0.35">
      <c r="A294" t="s">
        <v>297</v>
      </c>
      <c r="B294" t="s">
        <v>1093</v>
      </c>
      <c r="C294" t="s">
        <v>1145</v>
      </c>
      <c r="D294" t="s">
        <v>397</v>
      </c>
      <c r="E294" s="33" t="s">
        <v>19</v>
      </c>
      <c r="F294" s="33" t="s">
        <v>28</v>
      </c>
      <c r="G294" s="33"/>
      <c r="H294" s="33" t="s">
        <v>841</v>
      </c>
      <c r="I294" s="34">
        <f t="shared" si="44"/>
        <v>24</v>
      </c>
      <c r="J294" s="34">
        <f>COUNTIF(L294:AM294,"APAGADO")</f>
        <v>4</v>
      </c>
      <c r="K294" s="35">
        <f>(I294)/(J294+I294)</f>
        <v>0.8571428571428571</v>
      </c>
      <c r="L294" s="88"/>
      <c r="M294" s="88"/>
      <c r="N294" s="88" t="s">
        <v>1452</v>
      </c>
      <c r="O294" s="88" t="s">
        <v>1452</v>
      </c>
      <c r="P294" s="88"/>
      <c r="Q294" s="88" t="s">
        <v>1452</v>
      </c>
      <c r="R294" s="88" t="s">
        <v>1452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" thickBot="1" x14ac:dyDescent="0.35">
      <c r="A295" t="s">
        <v>297</v>
      </c>
      <c r="B295" t="s">
        <v>398</v>
      </c>
      <c r="C295" t="s">
        <v>1145</v>
      </c>
      <c r="D295" t="s">
        <v>399</v>
      </c>
      <c r="E295" s="33" t="s">
        <v>73</v>
      </c>
      <c r="F295" s="33" t="s">
        <v>28</v>
      </c>
      <c r="G295" s="33"/>
      <c r="H295" s="33" t="s">
        <v>838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" thickBot="1" x14ac:dyDescent="0.35">
      <c r="A296" t="s">
        <v>297</v>
      </c>
      <c r="B296" t="s">
        <v>400</v>
      </c>
      <c r="C296" t="s">
        <v>1145</v>
      </c>
      <c r="D296" t="s">
        <v>399</v>
      </c>
      <c r="E296" s="33" t="s">
        <v>73</v>
      </c>
      <c r="F296" s="33" t="s">
        <v>28</v>
      </c>
      <c r="G296" s="33"/>
      <c r="H296" s="33" t="s">
        <v>839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" thickBot="1" x14ac:dyDescent="0.35">
      <c r="A297" t="s">
        <v>297</v>
      </c>
      <c r="B297" t="s">
        <v>1353</v>
      </c>
      <c r="C297" t="s">
        <v>1145</v>
      </c>
      <c r="D297" t="s">
        <v>1354</v>
      </c>
      <c r="E297" s="33" t="s">
        <v>15</v>
      </c>
      <c r="F297" s="33" t="s">
        <v>1139</v>
      </c>
      <c r="G297" s="33" t="s">
        <v>1356</v>
      </c>
      <c r="H297" s="33" t="s">
        <v>1355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" thickBot="1" x14ac:dyDescent="0.35">
      <c r="A298" t="s">
        <v>405</v>
      </c>
      <c r="B298" t="s">
        <v>410</v>
      </c>
      <c r="C298" t="s">
        <v>1145</v>
      </c>
      <c r="D298" t="s">
        <v>411</v>
      </c>
      <c r="E298" s="33" t="s">
        <v>15</v>
      </c>
      <c r="F298" s="33" t="s">
        <v>20</v>
      </c>
      <c r="G298" s="33"/>
      <c r="H298" s="33" t="s">
        <v>842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" thickBot="1" x14ac:dyDescent="0.35">
      <c r="A299" t="s">
        <v>387</v>
      </c>
      <c r="B299" t="s">
        <v>401</v>
      </c>
      <c r="C299" t="s">
        <v>1145</v>
      </c>
      <c r="D299" t="s">
        <v>402</v>
      </c>
      <c r="E299" s="33" t="s">
        <v>19</v>
      </c>
      <c r="F299" s="33" t="s">
        <v>20</v>
      </c>
      <c r="G299" s="33"/>
      <c r="H299" s="33" t="s">
        <v>843</v>
      </c>
      <c r="I299" s="34">
        <f t="shared" si="44"/>
        <v>24</v>
      </c>
      <c r="J299" s="34">
        <f>COUNTIF(L299:AM299,"APAGADO")</f>
        <v>4</v>
      </c>
      <c r="K299" s="35">
        <f>(I299)/(J299+I299)</f>
        <v>0.8571428571428571</v>
      </c>
      <c r="L299" s="88" t="s">
        <v>1452</v>
      </c>
      <c r="M299" s="88" t="s">
        <v>1452</v>
      </c>
      <c r="N299" s="88" t="s">
        <v>1452</v>
      </c>
      <c r="O299" s="88" t="s">
        <v>1452</v>
      </c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" thickBot="1" x14ac:dyDescent="0.35">
      <c r="A300" t="s">
        <v>387</v>
      </c>
      <c r="B300" t="s">
        <v>403</v>
      </c>
      <c r="C300" t="s">
        <v>1145</v>
      </c>
      <c r="D300" t="s">
        <v>404</v>
      </c>
      <c r="E300" s="33" t="s">
        <v>15</v>
      </c>
      <c r="F300" s="33" t="s">
        <v>20</v>
      </c>
      <c r="G300" s="33"/>
      <c r="H300" s="33" t="s">
        <v>844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" thickBot="1" x14ac:dyDescent="0.35">
      <c r="A301" t="s">
        <v>405</v>
      </c>
      <c r="B301" t="s">
        <v>406</v>
      </c>
      <c r="C301" t="s">
        <v>1145</v>
      </c>
      <c r="D301" t="s">
        <v>407</v>
      </c>
      <c r="E301" s="33" t="s">
        <v>19</v>
      </c>
      <c r="F301" s="33" t="s">
        <v>28</v>
      </c>
      <c r="G301" s="33"/>
      <c r="H301" s="33" t="s">
        <v>845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" thickBot="1" x14ac:dyDescent="0.35">
      <c r="A302" t="s">
        <v>405</v>
      </c>
      <c r="B302" t="s">
        <v>408</v>
      </c>
      <c r="C302" t="s">
        <v>1145</v>
      </c>
      <c r="D302" t="s">
        <v>407</v>
      </c>
      <c r="E302" s="33" t="s">
        <v>73</v>
      </c>
      <c r="F302" s="33" t="s">
        <v>28</v>
      </c>
      <c r="G302" s="33"/>
      <c r="H302" s="33" t="s">
        <v>846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" thickBot="1" x14ac:dyDescent="0.35">
      <c r="A303" t="s">
        <v>405</v>
      </c>
      <c r="B303" t="s">
        <v>409</v>
      </c>
      <c r="C303" t="s">
        <v>1145</v>
      </c>
      <c r="D303" t="s">
        <v>407</v>
      </c>
      <c r="E303" s="33" t="s">
        <v>73</v>
      </c>
      <c r="F303" s="33" t="s">
        <v>28</v>
      </c>
      <c r="G303" s="33"/>
      <c r="H303" s="33" t="s">
        <v>847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" thickBot="1" x14ac:dyDescent="0.35">
      <c r="A304" t="s">
        <v>412</v>
      </c>
      <c r="B304" t="s">
        <v>413</v>
      </c>
      <c r="C304" t="s">
        <v>1145</v>
      </c>
      <c r="D304" t="s">
        <v>414</v>
      </c>
      <c r="E304" s="33" t="s">
        <v>73</v>
      </c>
      <c r="F304" s="33" t="s">
        <v>28</v>
      </c>
      <c r="G304" s="33"/>
      <c r="H304" s="33" t="s">
        <v>848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" thickBot="1" x14ac:dyDescent="0.35">
      <c r="A305" t="s">
        <v>412</v>
      </c>
      <c r="B305" t="s">
        <v>415</v>
      </c>
      <c r="C305" t="s">
        <v>1145</v>
      </c>
      <c r="D305" t="s">
        <v>414</v>
      </c>
      <c r="E305" s="33" t="s">
        <v>73</v>
      </c>
      <c r="F305" s="33" t="s">
        <v>28</v>
      </c>
      <c r="G305" s="33"/>
      <c r="H305" s="33" t="s">
        <v>849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" thickBot="1" x14ac:dyDescent="0.35">
      <c r="A306" t="s">
        <v>405</v>
      </c>
      <c r="B306" t="s">
        <v>416</v>
      </c>
      <c r="C306" t="s">
        <v>1145</v>
      </c>
      <c r="D306" t="s">
        <v>417</v>
      </c>
      <c r="E306" s="33" t="s">
        <v>73</v>
      </c>
      <c r="F306" s="33" t="s">
        <v>28</v>
      </c>
      <c r="G306" s="33"/>
      <c r="H306" s="33" t="s">
        <v>850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" thickBot="1" x14ac:dyDescent="0.35">
      <c r="A307" t="s">
        <v>405</v>
      </c>
      <c r="B307" t="s">
        <v>418</v>
      </c>
      <c r="C307" t="s">
        <v>1145</v>
      </c>
      <c r="D307" t="s">
        <v>417</v>
      </c>
      <c r="E307" s="33" t="s">
        <v>73</v>
      </c>
      <c r="F307" s="33" t="s">
        <v>28</v>
      </c>
      <c r="G307" s="33"/>
      <c r="H307" s="33" t="s">
        <v>851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" thickBot="1" x14ac:dyDescent="0.35">
      <c r="A308" t="s">
        <v>405</v>
      </c>
      <c r="B308" t="s">
        <v>419</v>
      </c>
      <c r="C308" t="s">
        <v>1145</v>
      </c>
      <c r="D308" t="s">
        <v>420</v>
      </c>
      <c r="E308" s="33" t="s">
        <v>73</v>
      </c>
      <c r="F308" s="33" t="s">
        <v>28</v>
      </c>
      <c r="G308" s="33"/>
      <c r="H308" s="33" t="s">
        <v>852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" thickBot="1" x14ac:dyDescent="0.35">
      <c r="A309" t="s">
        <v>405</v>
      </c>
      <c r="B309" t="s">
        <v>421</v>
      </c>
      <c r="C309" t="s">
        <v>1145</v>
      </c>
      <c r="D309" t="s">
        <v>420</v>
      </c>
      <c r="E309" s="33" t="s">
        <v>73</v>
      </c>
      <c r="F309" s="33" t="s">
        <v>28</v>
      </c>
      <c r="G309" s="33"/>
      <c r="H309" s="33" t="s">
        <v>853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" thickBot="1" x14ac:dyDescent="0.35">
      <c r="A310" t="s">
        <v>412</v>
      </c>
      <c r="B310" t="s">
        <v>983</v>
      </c>
      <c r="C310" t="s">
        <v>1145</v>
      </c>
      <c r="D310" t="s">
        <v>984</v>
      </c>
      <c r="E310" s="33" t="s">
        <v>19</v>
      </c>
      <c r="F310" s="33" t="s">
        <v>28</v>
      </c>
      <c r="G310" s="33"/>
      <c r="H310" s="33" t="s">
        <v>991</v>
      </c>
      <c r="I310" s="34">
        <f t="shared" si="44"/>
        <v>27</v>
      </c>
      <c r="J310" s="34">
        <f>COUNTIF(L310:AM310,"APAGADO")</f>
        <v>1</v>
      </c>
      <c r="K310" s="35">
        <f>(I310)/(J310+I310)</f>
        <v>0.9642857142857143</v>
      </c>
      <c r="L310" s="88"/>
      <c r="M310" s="88"/>
      <c r="N310" s="88"/>
      <c r="O310" s="88"/>
      <c r="P310" s="88"/>
      <c r="Q310" s="88"/>
      <c r="R310" s="88" t="s">
        <v>1452</v>
      </c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" thickBot="1" x14ac:dyDescent="0.35">
      <c r="A311" t="s">
        <v>405</v>
      </c>
      <c r="B311" t="s">
        <v>985</v>
      </c>
      <c r="C311" t="s">
        <v>1145</v>
      </c>
      <c r="D311" t="s">
        <v>986</v>
      </c>
      <c r="E311" s="33" t="s">
        <v>19</v>
      </c>
      <c r="F311" s="33" t="s">
        <v>28</v>
      </c>
      <c r="G311" s="33"/>
      <c r="H311" s="33" t="s">
        <v>992</v>
      </c>
      <c r="I311" s="34">
        <f t="shared" si="44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" thickBot="1" x14ac:dyDescent="0.35">
      <c r="A312" t="s">
        <v>405</v>
      </c>
      <c r="B312" t="s">
        <v>1094</v>
      </c>
      <c r="C312" t="s">
        <v>1145</v>
      </c>
      <c r="D312" t="s">
        <v>1095</v>
      </c>
      <c r="E312" s="33" t="s">
        <v>19</v>
      </c>
      <c r="F312" s="33" t="s">
        <v>28</v>
      </c>
      <c r="G312" s="33"/>
      <c r="H312" s="33" t="s">
        <v>1307</v>
      </c>
      <c r="I312" s="34">
        <f t="shared" si="44"/>
        <v>27</v>
      </c>
      <c r="J312" s="34">
        <f>COUNTIF(L312:AM312,"APAGADO")</f>
        <v>1</v>
      </c>
      <c r="K312" s="35">
        <f>(I312)/(J312+I312)</f>
        <v>0.9642857142857143</v>
      </c>
      <c r="L312" s="88"/>
      <c r="M312" s="88"/>
      <c r="N312" s="88"/>
      <c r="O312" s="88"/>
      <c r="P312" s="88"/>
      <c r="Q312" s="88"/>
      <c r="R312" s="88" t="s">
        <v>1452</v>
      </c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" thickBot="1" x14ac:dyDescent="0.35">
      <c r="A313" t="s">
        <v>199</v>
      </c>
      <c r="B313" t="s">
        <v>422</v>
      </c>
      <c r="C313" t="s">
        <v>1146</v>
      </c>
      <c r="D313" t="s">
        <v>423</v>
      </c>
      <c r="E313" s="33" t="s">
        <v>15</v>
      </c>
      <c r="F313" s="33" t="s">
        <v>20</v>
      </c>
      <c r="G313" s="33"/>
      <c r="H313" s="33" t="s">
        <v>856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" thickBot="1" x14ac:dyDescent="0.35">
      <c r="A314" t="s">
        <v>199</v>
      </c>
      <c r="B314" t="s">
        <v>424</v>
      </c>
      <c r="C314" t="s">
        <v>1146</v>
      </c>
      <c r="D314" t="s">
        <v>425</v>
      </c>
      <c r="E314" s="33" t="s">
        <v>15</v>
      </c>
      <c r="F314" s="33" t="s">
        <v>20</v>
      </c>
      <c r="G314" s="33"/>
      <c r="H314" s="33" t="s">
        <v>858</v>
      </c>
      <c r="I314" s="34">
        <f t="shared" si="44"/>
        <v>28</v>
      </c>
      <c r="J314" s="34">
        <f t="shared" si="36"/>
        <v>0</v>
      </c>
      <c r="K314" s="35">
        <f t="shared" si="37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" thickBot="1" x14ac:dyDescent="0.35">
      <c r="A315" t="s">
        <v>199</v>
      </c>
      <c r="B315" t="s">
        <v>1096</v>
      </c>
      <c r="C315" t="s">
        <v>1146</v>
      </c>
      <c r="D315" t="s">
        <v>1097</v>
      </c>
      <c r="E315" s="33" t="s">
        <v>73</v>
      </c>
      <c r="F315" s="33" t="s">
        <v>20</v>
      </c>
      <c r="G315" s="33"/>
      <c r="H315" s="33" t="s">
        <v>1370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" thickBot="1" x14ac:dyDescent="0.35">
      <c r="A316" t="s">
        <v>199</v>
      </c>
      <c r="B316" t="s">
        <v>1098</v>
      </c>
      <c r="C316" t="s">
        <v>1146</v>
      </c>
      <c r="D316" t="s">
        <v>1097</v>
      </c>
      <c r="E316" s="33" t="s">
        <v>73</v>
      </c>
      <c r="F316" s="33" t="s">
        <v>20</v>
      </c>
      <c r="G316" s="33"/>
      <c r="H316" s="33" t="s">
        <v>1308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" thickBot="1" x14ac:dyDescent="0.35">
      <c r="A317" t="s">
        <v>199</v>
      </c>
      <c r="B317" t="s">
        <v>426</v>
      </c>
      <c r="C317" t="s">
        <v>1146</v>
      </c>
      <c r="D317" t="s">
        <v>427</v>
      </c>
      <c r="E317" s="33" t="s">
        <v>19</v>
      </c>
      <c r="F317" s="33" t="s">
        <v>20</v>
      </c>
      <c r="G317" s="33"/>
      <c r="H317" s="33" t="s">
        <v>854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" thickBot="1" x14ac:dyDescent="0.35">
      <c r="A318" t="s">
        <v>199</v>
      </c>
      <c r="B318" t="s">
        <v>428</v>
      </c>
      <c r="C318" t="s">
        <v>1146</v>
      </c>
      <c r="D318" t="s">
        <v>429</v>
      </c>
      <c r="E318" s="33" t="s">
        <v>19</v>
      </c>
      <c r="F318" s="33" t="s">
        <v>20</v>
      </c>
      <c r="G318" s="33"/>
      <c r="H318" s="33" t="s">
        <v>855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" thickBot="1" x14ac:dyDescent="0.35">
      <c r="A319" t="s">
        <v>199</v>
      </c>
      <c r="B319" t="s">
        <v>430</v>
      </c>
      <c r="C319" t="s">
        <v>1146</v>
      </c>
      <c r="D319" t="s">
        <v>431</v>
      </c>
      <c r="E319" s="33" t="s">
        <v>73</v>
      </c>
      <c r="F319" s="33" t="s">
        <v>28</v>
      </c>
      <c r="G319" s="33"/>
      <c r="H319" s="33" t="s">
        <v>859</v>
      </c>
      <c r="I319" s="34">
        <f t="shared" si="44"/>
        <v>25</v>
      </c>
      <c r="J319" s="34">
        <f t="shared" si="48"/>
        <v>3</v>
      </c>
      <c r="K319" s="35">
        <f t="shared" si="49"/>
        <v>0.8928571428571429</v>
      </c>
      <c r="L319" s="88" t="s">
        <v>1452</v>
      </c>
      <c r="M319" s="88" t="s">
        <v>1452</v>
      </c>
      <c r="N319" s="88" t="s">
        <v>1452</v>
      </c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" thickBot="1" x14ac:dyDescent="0.35">
      <c r="A320" t="s">
        <v>199</v>
      </c>
      <c r="B320" t="s">
        <v>432</v>
      </c>
      <c r="C320" t="s">
        <v>1146</v>
      </c>
      <c r="D320" t="s">
        <v>431</v>
      </c>
      <c r="E320" s="33" t="s">
        <v>73</v>
      </c>
      <c r="F320" s="33" t="s">
        <v>28</v>
      </c>
      <c r="G320" s="33"/>
      <c r="H320" s="33" t="s">
        <v>860</v>
      </c>
      <c r="I320" s="34">
        <f t="shared" si="44"/>
        <v>25</v>
      </c>
      <c r="J320" s="34">
        <f t="shared" si="48"/>
        <v>3</v>
      </c>
      <c r="K320" s="35">
        <f t="shared" si="49"/>
        <v>0.8928571428571429</v>
      </c>
      <c r="L320" s="88" t="s">
        <v>1452</v>
      </c>
      <c r="M320" s="88" t="s">
        <v>1452</v>
      </c>
      <c r="N320" s="88" t="s">
        <v>1452</v>
      </c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" thickBot="1" x14ac:dyDescent="0.35">
      <c r="A321" t="s">
        <v>199</v>
      </c>
      <c r="B321" t="s">
        <v>433</v>
      </c>
      <c r="C321" t="s">
        <v>1146</v>
      </c>
      <c r="D321" t="s">
        <v>434</v>
      </c>
      <c r="E321" s="33" t="s">
        <v>73</v>
      </c>
      <c r="F321" s="33" t="s">
        <v>28</v>
      </c>
      <c r="G321" s="33"/>
      <c r="H321" s="33" t="s">
        <v>861</v>
      </c>
      <c r="I321" s="34">
        <f t="shared" si="44"/>
        <v>25</v>
      </c>
      <c r="J321" s="34">
        <f t="shared" si="48"/>
        <v>3</v>
      </c>
      <c r="K321" s="35">
        <f t="shared" si="49"/>
        <v>0.8928571428571429</v>
      </c>
      <c r="L321" s="88" t="s">
        <v>1452</v>
      </c>
      <c r="M321" s="88" t="s">
        <v>1452</v>
      </c>
      <c r="N321" s="88" t="s">
        <v>1452</v>
      </c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" thickBot="1" x14ac:dyDescent="0.35">
      <c r="A322" t="s">
        <v>199</v>
      </c>
      <c r="B322" t="s">
        <v>435</v>
      </c>
      <c r="C322" t="s">
        <v>1146</v>
      </c>
      <c r="D322" t="s">
        <v>434</v>
      </c>
      <c r="E322" s="33" t="s">
        <v>73</v>
      </c>
      <c r="F322" s="33" t="s">
        <v>28</v>
      </c>
      <c r="G322" s="33"/>
      <c r="H322" s="33" t="s">
        <v>862</v>
      </c>
      <c r="I322" s="34">
        <f t="shared" si="44"/>
        <v>25</v>
      </c>
      <c r="J322" s="34">
        <f t="shared" si="48"/>
        <v>3</v>
      </c>
      <c r="K322" s="35">
        <f t="shared" si="49"/>
        <v>0.8928571428571429</v>
      </c>
      <c r="L322" s="88" t="s">
        <v>1452</v>
      </c>
      <c r="M322" s="88" t="s">
        <v>1452</v>
      </c>
      <c r="N322" s="88" t="s">
        <v>1452</v>
      </c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" thickBot="1" x14ac:dyDescent="0.35">
      <c r="A323" t="s">
        <v>436</v>
      </c>
      <c r="B323" t="s">
        <v>437</v>
      </c>
      <c r="C323" t="s">
        <v>1146</v>
      </c>
      <c r="D323" t="s">
        <v>438</v>
      </c>
      <c r="E323" s="33" t="s">
        <v>19</v>
      </c>
      <c r="F323" s="33" t="s">
        <v>20</v>
      </c>
      <c r="G323" s="33"/>
      <c r="H323" s="33" t="s">
        <v>863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" thickBot="1" x14ac:dyDescent="0.35">
      <c r="A324" t="s">
        <v>441</v>
      </c>
      <c r="B324" t="s">
        <v>448</v>
      </c>
      <c r="C324" t="s">
        <v>1146</v>
      </c>
      <c r="D324" t="s">
        <v>449</v>
      </c>
      <c r="E324" s="33" t="s">
        <v>15</v>
      </c>
      <c r="F324" s="33" t="s">
        <v>20</v>
      </c>
      <c r="G324" s="33"/>
      <c r="H324" s="33" t="s">
        <v>864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" thickBot="1" x14ac:dyDescent="0.35">
      <c r="A325" t="s">
        <v>441</v>
      </c>
      <c r="B325" t="s">
        <v>450</v>
      </c>
      <c r="C325" t="s">
        <v>1146</v>
      </c>
      <c r="D325" t="s">
        <v>451</v>
      </c>
      <c r="E325" s="33" t="s">
        <v>19</v>
      </c>
      <c r="F325" s="33" t="s">
        <v>20</v>
      </c>
      <c r="G325" s="33"/>
      <c r="H325" s="33" t="s">
        <v>865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" thickBot="1" x14ac:dyDescent="0.35">
      <c r="A326" t="s">
        <v>441</v>
      </c>
      <c r="B326" t="s">
        <v>439</v>
      </c>
      <c r="C326" t="s">
        <v>1146</v>
      </c>
      <c r="D326" t="s">
        <v>440</v>
      </c>
      <c r="E326" s="33" t="s">
        <v>19</v>
      </c>
      <c r="F326" s="33" t="s">
        <v>20</v>
      </c>
      <c r="G326" s="33"/>
      <c r="H326" s="33" t="s">
        <v>866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" thickBot="1" x14ac:dyDescent="0.35">
      <c r="A327" t="s">
        <v>441</v>
      </c>
      <c r="B327" t="s">
        <v>442</v>
      </c>
      <c r="C327" t="s">
        <v>1146</v>
      </c>
      <c r="D327" t="s">
        <v>443</v>
      </c>
      <c r="E327" s="33" t="s">
        <v>46</v>
      </c>
      <c r="F327" s="33" t="s">
        <v>20</v>
      </c>
      <c r="G327" s="33"/>
      <c r="H327" s="33" t="s">
        <v>867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" thickBot="1" x14ac:dyDescent="0.35">
      <c r="A328" t="s">
        <v>441</v>
      </c>
      <c r="B328" t="s">
        <v>452</v>
      </c>
      <c r="C328" t="s">
        <v>1146</v>
      </c>
      <c r="D328" t="s">
        <v>453</v>
      </c>
      <c r="E328" s="33" t="s">
        <v>15</v>
      </c>
      <c r="F328" s="33" t="s">
        <v>1139</v>
      </c>
      <c r="G328" s="33" t="s">
        <v>1345</v>
      </c>
      <c r="H328" s="33" t="s">
        <v>868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" thickBot="1" x14ac:dyDescent="0.35">
      <c r="A329" t="s">
        <v>441</v>
      </c>
      <c r="B329" t="s">
        <v>444</v>
      </c>
      <c r="C329" t="s">
        <v>1146</v>
      </c>
      <c r="D329" t="s">
        <v>445</v>
      </c>
      <c r="E329" s="33" t="s">
        <v>15</v>
      </c>
      <c r="F329" s="33" t="s">
        <v>28</v>
      </c>
      <c r="G329" s="33"/>
      <c r="H329" s="33" t="s">
        <v>869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/>
      <c r="M329" s="88"/>
      <c r="N329" s="88"/>
      <c r="O329" s="88"/>
      <c r="P329" s="88" t="s">
        <v>1452</v>
      </c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" thickBot="1" x14ac:dyDescent="0.35">
      <c r="A330" t="s">
        <v>441</v>
      </c>
      <c r="B330" t="s">
        <v>446</v>
      </c>
      <c r="C330" t="s">
        <v>1146</v>
      </c>
      <c r="D330" t="s">
        <v>447</v>
      </c>
      <c r="E330" s="33" t="s">
        <v>15</v>
      </c>
      <c r="F330" s="33" t="s">
        <v>28</v>
      </c>
      <c r="G330" s="33"/>
      <c r="H330" s="33" t="s">
        <v>870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" thickBot="1" x14ac:dyDescent="0.35">
      <c r="A331" t="s">
        <v>1208</v>
      </c>
      <c r="B331" t="s">
        <v>1209</v>
      </c>
      <c r="C331" t="s">
        <v>1146</v>
      </c>
      <c r="D331" t="s">
        <v>1210</v>
      </c>
      <c r="E331" s="33" t="s">
        <v>1198</v>
      </c>
      <c r="F331" s="33" t="s">
        <v>28</v>
      </c>
      <c r="G331" s="33"/>
      <c r="H331" s="33" t="s">
        <v>1224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" thickBot="1" x14ac:dyDescent="0.35">
      <c r="A332" t="s">
        <v>1208</v>
      </c>
      <c r="B332" t="s">
        <v>1228</v>
      </c>
      <c r="C332" t="s">
        <v>1146</v>
      </c>
      <c r="D332" t="s">
        <v>1210</v>
      </c>
      <c r="E332" s="33" t="s">
        <v>1198</v>
      </c>
      <c r="F332" s="33" t="s">
        <v>28</v>
      </c>
      <c r="G332" s="33"/>
      <c r="H332" s="33" t="s">
        <v>1225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95" customHeight="1" thickBot="1" x14ac:dyDescent="0.35">
      <c r="A333" t="s">
        <v>168</v>
      </c>
      <c r="B333" t="s">
        <v>454</v>
      </c>
      <c r="C333" t="s">
        <v>1145</v>
      </c>
      <c r="D333" t="s">
        <v>455</v>
      </c>
      <c r="E333" s="33" t="s">
        <v>73</v>
      </c>
      <c r="F333" s="33" t="s">
        <v>28</v>
      </c>
      <c r="G333" s="33"/>
      <c r="H333" s="33" t="s">
        <v>871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" thickBot="1" x14ac:dyDescent="0.35">
      <c r="A334" t="s">
        <v>168</v>
      </c>
      <c r="B334" t="s">
        <v>456</v>
      </c>
      <c r="C334" t="s">
        <v>1145</v>
      </c>
      <c r="D334" t="s">
        <v>455</v>
      </c>
      <c r="E334" s="33" t="s">
        <v>73</v>
      </c>
      <c r="F334" s="33" t="s">
        <v>28</v>
      </c>
      <c r="G334" s="33"/>
      <c r="H334" s="33" t="s">
        <v>872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" thickBot="1" x14ac:dyDescent="0.35">
      <c r="A335" t="s">
        <v>168</v>
      </c>
      <c r="B335" t="s">
        <v>1099</v>
      </c>
      <c r="C335" t="s">
        <v>1145</v>
      </c>
      <c r="D335" t="s">
        <v>457</v>
      </c>
      <c r="E335" s="33" t="s">
        <v>73</v>
      </c>
      <c r="F335" s="33" t="s">
        <v>28</v>
      </c>
      <c r="G335" s="33"/>
      <c r="H335" s="33" t="s">
        <v>873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" thickBot="1" x14ac:dyDescent="0.35">
      <c r="A336" t="s">
        <v>168</v>
      </c>
      <c r="B336" t="s">
        <v>1100</v>
      </c>
      <c r="C336" t="s">
        <v>1145</v>
      </c>
      <c r="D336" t="s">
        <v>457</v>
      </c>
      <c r="E336" s="33" t="s">
        <v>73</v>
      </c>
      <c r="F336" s="33" t="s">
        <v>28</v>
      </c>
      <c r="G336" s="33"/>
      <c r="H336" s="33" t="s">
        <v>874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" thickBot="1" x14ac:dyDescent="0.35">
      <c r="A337" t="s">
        <v>458</v>
      </c>
      <c r="B337" t="s">
        <v>467</v>
      </c>
      <c r="C337" t="s">
        <v>1146</v>
      </c>
      <c r="D337" t="s">
        <v>1107</v>
      </c>
      <c r="E337" s="33" t="s">
        <v>19</v>
      </c>
      <c r="F337" s="33" t="s">
        <v>20</v>
      </c>
      <c r="G337" s="33"/>
      <c r="H337" s="33" t="s">
        <v>877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" thickBot="1" x14ac:dyDescent="0.35">
      <c r="A338" t="s">
        <v>353</v>
      </c>
      <c r="B338" t="s">
        <v>468</v>
      </c>
      <c r="C338" t="s">
        <v>1146</v>
      </c>
      <c r="D338" t="s">
        <v>469</v>
      </c>
      <c r="E338" s="33" t="s">
        <v>19</v>
      </c>
      <c r="F338" s="33" t="s">
        <v>20</v>
      </c>
      <c r="G338" s="33"/>
      <c r="H338" s="33" t="s">
        <v>878</v>
      </c>
      <c r="I338" s="34">
        <f>COUNTIF(L338:AM338,"")</f>
        <v>27</v>
      </c>
      <c r="J338" s="34">
        <f>COUNTIF(L338:AM338,"APAGADO")</f>
        <v>1</v>
      </c>
      <c r="K338" s="35">
        <f>(I338)/(J338+I338)</f>
        <v>0.9642857142857143</v>
      </c>
      <c r="L338" s="88"/>
      <c r="M338" s="88"/>
      <c r="N338" s="88"/>
      <c r="O338" s="88"/>
      <c r="P338" s="88" t="s">
        <v>1452</v>
      </c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" thickBot="1" x14ac:dyDescent="0.35">
      <c r="A339" t="s">
        <v>458</v>
      </c>
      <c r="B339" t="s">
        <v>470</v>
      </c>
      <c r="C339" t="s">
        <v>1146</v>
      </c>
      <c r="D339" t="s">
        <v>471</v>
      </c>
      <c r="E339" s="33" t="s">
        <v>19</v>
      </c>
      <c r="F339" s="33" t="s">
        <v>20</v>
      </c>
      <c r="G339" s="33"/>
      <c r="H339" s="33" t="s">
        <v>879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" thickBot="1" x14ac:dyDescent="0.35">
      <c r="A340" t="s">
        <v>458</v>
      </c>
      <c r="B340" t="s">
        <v>1101</v>
      </c>
      <c r="C340" t="s">
        <v>1146</v>
      </c>
      <c r="D340" t="s">
        <v>472</v>
      </c>
      <c r="E340" s="33" t="s">
        <v>19</v>
      </c>
      <c r="F340" s="33" t="s">
        <v>20</v>
      </c>
      <c r="G340" s="33"/>
      <c r="H340" s="33" t="s">
        <v>880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" thickBot="1" x14ac:dyDescent="0.35">
      <c r="A341" t="s">
        <v>458</v>
      </c>
      <c r="B341" t="s">
        <v>1108</v>
      </c>
      <c r="C341" t="s">
        <v>1146</v>
      </c>
      <c r="D341" t="s">
        <v>459</v>
      </c>
      <c r="E341" s="33" t="s">
        <v>15</v>
      </c>
      <c r="F341" s="33" t="s">
        <v>20</v>
      </c>
      <c r="G341" s="33"/>
      <c r="H341" s="33" t="s">
        <v>881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" thickBot="1" x14ac:dyDescent="0.35">
      <c r="A342" t="s">
        <v>458</v>
      </c>
      <c r="B342" t="s">
        <v>1109</v>
      </c>
      <c r="C342" t="s">
        <v>1146</v>
      </c>
      <c r="D342" t="s">
        <v>460</v>
      </c>
      <c r="E342" s="33" t="s">
        <v>19</v>
      </c>
      <c r="F342" s="33" t="s">
        <v>28</v>
      </c>
      <c r="G342" s="33"/>
      <c r="H342" s="33" t="s">
        <v>882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8" t="s">
        <v>1452</v>
      </c>
      <c r="M342" s="88" t="s">
        <v>1452</v>
      </c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" thickBot="1" x14ac:dyDescent="0.35">
      <c r="A343" t="s">
        <v>458</v>
      </c>
      <c r="B343" t="s">
        <v>1110</v>
      </c>
      <c r="C343" t="s">
        <v>1146</v>
      </c>
      <c r="D343" t="s">
        <v>461</v>
      </c>
      <c r="E343" s="33" t="s">
        <v>19</v>
      </c>
      <c r="F343" s="33" t="s">
        <v>28</v>
      </c>
      <c r="G343" s="33"/>
      <c r="H343" s="33" t="s">
        <v>883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" thickBot="1" x14ac:dyDescent="0.35">
      <c r="A344" t="s">
        <v>458</v>
      </c>
      <c r="B344" t="s">
        <v>462</v>
      </c>
      <c r="C344" t="s">
        <v>1146</v>
      </c>
      <c r="D344" t="s">
        <v>463</v>
      </c>
      <c r="E344" s="33" t="s">
        <v>19</v>
      </c>
      <c r="F344" s="33" t="s">
        <v>28</v>
      </c>
      <c r="G344" s="33"/>
      <c r="H344" s="33" t="s">
        <v>884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" thickBot="1" x14ac:dyDescent="0.35">
      <c r="A345" t="s">
        <v>458</v>
      </c>
      <c r="B345" t="s">
        <v>1111</v>
      </c>
      <c r="C345" t="s">
        <v>1146</v>
      </c>
      <c r="D345" t="s">
        <v>464</v>
      </c>
      <c r="E345" s="33" t="s">
        <v>15</v>
      </c>
      <c r="F345" s="33" t="s">
        <v>20</v>
      </c>
      <c r="G345" s="33"/>
      <c r="H345" s="33" t="s">
        <v>857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" thickBot="1" x14ac:dyDescent="0.35">
      <c r="A346" t="s">
        <v>458</v>
      </c>
      <c r="B346" t="s">
        <v>1112</v>
      </c>
      <c r="C346" t="s">
        <v>1146</v>
      </c>
      <c r="D346" t="s">
        <v>465</v>
      </c>
      <c r="E346" s="33" t="s">
        <v>15</v>
      </c>
      <c r="F346" s="33" t="s">
        <v>20</v>
      </c>
      <c r="G346" s="33"/>
      <c r="H346" s="33" t="s">
        <v>885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" thickBot="1" x14ac:dyDescent="0.35">
      <c r="A347" t="s">
        <v>458</v>
      </c>
      <c r="B347" t="s">
        <v>1102</v>
      </c>
      <c r="C347" t="s">
        <v>1146</v>
      </c>
      <c r="D347" t="s">
        <v>473</v>
      </c>
      <c r="E347" s="33" t="s">
        <v>15</v>
      </c>
      <c r="F347" s="33" t="s">
        <v>20</v>
      </c>
      <c r="G347" s="33"/>
      <c r="H347" s="33" t="s">
        <v>875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" thickBot="1" x14ac:dyDescent="0.35">
      <c r="A348" t="s">
        <v>458</v>
      </c>
      <c r="B348" t="s">
        <v>474</v>
      </c>
      <c r="C348" t="s">
        <v>1146</v>
      </c>
      <c r="D348" t="s">
        <v>475</v>
      </c>
      <c r="E348" s="33" t="s">
        <v>15</v>
      </c>
      <c r="F348" s="33" t="s">
        <v>20</v>
      </c>
      <c r="G348" s="33"/>
      <c r="H348" s="33" t="s">
        <v>876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" thickBot="1" x14ac:dyDescent="0.35">
      <c r="A349" t="s">
        <v>353</v>
      </c>
      <c r="B349" t="s">
        <v>1103</v>
      </c>
      <c r="C349" t="s">
        <v>1146</v>
      </c>
      <c r="D349" t="s">
        <v>476</v>
      </c>
      <c r="E349" s="33" t="s">
        <v>73</v>
      </c>
      <c r="F349" s="33" t="s">
        <v>20</v>
      </c>
      <c r="G349" s="33"/>
      <c r="H349" s="33" t="s">
        <v>886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" thickBot="1" x14ac:dyDescent="0.35">
      <c r="A350" t="s">
        <v>353</v>
      </c>
      <c r="B350" t="s">
        <v>1104</v>
      </c>
      <c r="C350" t="s">
        <v>1146</v>
      </c>
      <c r="D350" t="s">
        <v>476</v>
      </c>
      <c r="E350" s="33" t="s">
        <v>73</v>
      </c>
      <c r="F350" s="33" t="s">
        <v>20</v>
      </c>
      <c r="G350" s="33"/>
      <c r="H350" s="33" t="s">
        <v>887</v>
      </c>
      <c r="I350" s="34">
        <f t="shared" si="50"/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" thickBot="1" x14ac:dyDescent="0.35">
      <c r="A351" t="s">
        <v>458</v>
      </c>
      <c r="B351" t="s">
        <v>477</v>
      </c>
      <c r="C351" t="s">
        <v>1146</v>
      </c>
      <c r="D351" t="s">
        <v>478</v>
      </c>
      <c r="E351" s="33" t="s">
        <v>15</v>
      </c>
      <c r="F351" s="33" t="s">
        <v>28</v>
      </c>
      <c r="G351" s="33"/>
      <c r="H351" s="33" t="s">
        <v>888</v>
      </c>
      <c r="I351" s="34">
        <f>COUNTIF(L351:AM351,"")</f>
        <v>25</v>
      </c>
      <c r="J351" s="34">
        <f>COUNTIF(L351:AM351,"APAGADO")</f>
        <v>3</v>
      </c>
      <c r="K351" s="35">
        <f>(I351)/(J351+I351)</f>
        <v>0.8928571428571429</v>
      </c>
      <c r="L351" s="88"/>
      <c r="M351" s="88"/>
      <c r="N351" s="88"/>
      <c r="O351" s="88" t="s">
        <v>1452</v>
      </c>
      <c r="P351" s="88" t="s">
        <v>1452</v>
      </c>
      <c r="Q351" s="88" t="s">
        <v>1452</v>
      </c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" thickBot="1" x14ac:dyDescent="0.35">
      <c r="A352" t="s">
        <v>458</v>
      </c>
      <c r="B352" t="s">
        <v>1113</v>
      </c>
      <c r="C352" t="s">
        <v>1146</v>
      </c>
      <c r="D352" t="s">
        <v>466</v>
      </c>
      <c r="E352" s="33" t="s">
        <v>73</v>
      </c>
      <c r="F352" s="33" t="s">
        <v>28</v>
      </c>
      <c r="G352" s="33"/>
      <c r="H352" s="33" t="s">
        <v>889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" thickBot="1" x14ac:dyDescent="0.35">
      <c r="A353" t="s">
        <v>458</v>
      </c>
      <c r="B353" t="s">
        <v>1114</v>
      </c>
      <c r="C353" t="s">
        <v>1146</v>
      </c>
      <c r="D353" t="s">
        <v>466</v>
      </c>
      <c r="E353" s="33" t="s">
        <v>73</v>
      </c>
      <c r="F353" s="33" t="s">
        <v>28</v>
      </c>
      <c r="G353" s="33"/>
      <c r="H353" s="33" t="s">
        <v>890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" thickBot="1" x14ac:dyDescent="0.35">
      <c r="A354" t="s">
        <v>458</v>
      </c>
      <c r="B354" t="s">
        <v>1105</v>
      </c>
      <c r="C354" t="s">
        <v>1146</v>
      </c>
      <c r="D354" t="s">
        <v>479</v>
      </c>
      <c r="E354" s="33" t="s">
        <v>73</v>
      </c>
      <c r="F354" s="33" t="s">
        <v>28</v>
      </c>
      <c r="G354" s="33"/>
      <c r="H354" s="33" t="s">
        <v>891</v>
      </c>
      <c r="I354" s="34">
        <f t="shared" si="50"/>
        <v>28</v>
      </c>
      <c r="J354" s="34">
        <f t="shared" si="48"/>
        <v>0</v>
      </c>
      <c r="K354" s="35">
        <f t="shared" si="49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" thickBot="1" x14ac:dyDescent="0.35">
      <c r="A355" t="s">
        <v>458</v>
      </c>
      <c r="B355" t="s">
        <v>1106</v>
      </c>
      <c r="C355" t="s">
        <v>1146</v>
      </c>
      <c r="D355" t="s">
        <v>479</v>
      </c>
      <c r="E355" s="33" t="s">
        <v>73</v>
      </c>
      <c r="F355" s="33" t="s">
        <v>28</v>
      </c>
      <c r="G355" s="33"/>
      <c r="H355" s="33" t="s">
        <v>892</v>
      </c>
      <c r="I355" s="34">
        <f t="shared" si="50"/>
        <v>28</v>
      </c>
      <c r="J355" s="34">
        <f t="shared" si="48"/>
        <v>0</v>
      </c>
      <c r="K355" s="35">
        <f t="shared" si="49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" thickBot="1" x14ac:dyDescent="0.35">
      <c r="A356" t="s">
        <v>458</v>
      </c>
      <c r="B356" s="33" t="s">
        <v>1377</v>
      </c>
      <c r="C356" t="s">
        <v>1146</v>
      </c>
      <c r="D356" s="86" t="s">
        <v>1376</v>
      </c>
      <c r="E356" s="33" t="s">
        <v>73</v>
      </c>
      <c r="F356" s="33" t="s">
        <v>28</v>
      </c>
      <c r="G356" s="33"/>
      <c r="H356" s="33" t="s">
        <v>1378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 t="s">
        <v>1452</v>
      </c>
      <c r="M356" s="88" t="s">
        <v>1452</v>
      </c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" thickBot="1" x14ac:dyDescent="0.35">
      <c r="A357" t="s">
        <v>458</v>
      </c>
      <c r="B357" t="s">
        <v>1375</v>
      </c>
      <c r="C357" t="s">
        <v>1146</v>
      </c>
      <c r="D357" s="86" t="s">
        <v>1376</v>
      </c>
      <c r="E357" s="33" t="s">
        <v>73</v>
      </c>
      <c r="F357" s="33" t="s">
        <v>28</v>
      </c>
      <c r="G357" s="33"/>
      <c r="H357" s="33" t="s">
        <v>1379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" thickBot="1" x14ac:dyDescent="0.35">
      <c r="A358" t="s">
        <v>362</v>
      </c>
      <c r="B358" t="s">
        <v>480</v>
      </c>
      <c r="C358" t="s">
        <v>1146</v>
      </c>
      <c r="D358" t="s">
        <v>481</v>
      </c>
      <c r="E358" s="33" t="s">
        <v>73</v>
      </c>
      <c r="F358" s="33" t="s">
        <v>28</v>
      </c>
      <c r="G358" s="33"/>
      <c r="H358" s="33" t="s">
        <v>893</v>
      </c>
      <c r="I358" s="34">
        <f t="shared" si="50"/>
        <v>28</v>
      </c>
      <c r="J358" s="34">
        <f t="shared" si="48"/>
        <v>0</v>
      </c>
      <c r="K358" s="35">
        <f t="shared" si="49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" thickBot="1" x14ac:dyDescent="0.35">
      <c r="A359" t="s">
        <v>362</v>
      </c>
      <c r="B359" t="s">
        <v>482</v>
      </c>
      <c r="C359" t="s">
        <v>1146</v>
      </c>
      <c r="D359" t="s">
        <v>481</v>
      </c>
      <c r="E359" s="33" t="s">
        <v>73</v>
      </c>
      <c r="F359" s="33" t="s">
        <v>28</v>
      </c>
      <c r="G359" s="33"/>
      <c r="H359" s="33" t="s">
        <v>894</v>
      </c>
      <c r="I359" s="34">
        <f t="shared" si="50"/>
        <v>28</v>
      </c>
      <c r="J359" s="34">
        <f t="shared" si="48"/>
        <v>0</v>
      </c>
      <c r="K359" s="35">
        <f t="shared" si="49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" thickBot="1" x14ac:dyDescent="0.35">
      <c r="A360" t="s">
        <v>362</v>
      </c>
      <c r="B360" s="33" t="s">
        <v>1189</v>
      </c>
      <c r="C360" s="33" t="s">
        <v>1146</v>
      </c>
      <c r="D360" t="s">
        <v>1188</v>
      </c>
      <c r="E360" s="33" t="s">
        <v>15</v>
      </c>
      <c r="F360" s="33" t="s">
        <v>28</v>
      </c>
      <c r="G360" s="33"/>
      <c r="H360" s="33" t="s">
        <v>1190</v>
      </c>
      <c r="I360" s="34">
        <f t="shared" si="50"/>
        <v>28</v>
      </c>
      <c r="J360" s="34">
        <f t="shared" si="48"/>
        <v>0</v>
      </c>
      <c r="K360" s="35">
        <f t="shared" si="49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" thickBot="1" x14ac:dyDescent="0.35">
      <c r="A361" t="s">
        <v>267</v>
      </c>
      <c r="B361" t="s">
        <v>1115</v>
      </c>
      <c r="C361" t="s">
        <v>1145</v>
      </c>
      <c r="D361" t="s">
        <v>501</v>
      </c>
      <c r="E361" s="33" t="s">
        <v>19</v>
      </c>
      <c r="F361" s="33" t="s">
        <v>1139</v>
      </c>
      <c r="G361" s="33" t="s">
        <v>1346</v>
      </c>
      <c r="H361" s="33" t="s">
        <v>903</v>
      </c>
      <c r="I361" s="34">
        <f t="shared" si="50"/>
        <v>27</v>
      </c>
      <c r="J361" s="34">
        <f t="shared" si="48"/>
        <v>1</v>
      </c>
      <c r="K361" s="35">
        <f t="shared" si="49"/>
        <v>0.9642857142857143</v>
      </c>
      <c r="L361" s="88"/>
      <c r="M361" s="88"/>
      <c r="N361" s="88"/>
      <c r="O361" s="88" t="s">
        <v>1452</v>
      </c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" thickBot="1" x14ac:dyDescent="0.35">
      <c r="A362" t="s">
        <v>483</v>
      </c>
      <c r="B362" t="s">
        <v>484</v>
      </c>
      <c r="C362" t="s">
        <v>1145</v>
      </c>
      <c r="D362" t="s">
        <v>485</v>
      </c>
      <c r="E362" s="33" t="s">
        <v>19</v>
      </c>
      <c r="F362" s="33" t="s">
        <v>1139</v>
      </c>
      <c r="G362" s="33" t="s">
        <v>1346</v>
      </c>
      <c r="H362" s="33" t="s">
        <v>895</v>
      </c>
      <c r="I362" s="34">
        <f t="shared" si="50"/>
        <v>27</v>
      </c>
      <c r="J362" s="34">
        <f t="shared" si="48"/>
        <v>1</v>
      </c>
      <c r="K362" s="35">
        <f t="shared" si="49"/>
        <v>0.9642857142857143</v>
      </c>
      <c r="L362" s="88"/>
      <c r="M362" s="88"/>
      <c r="N362" s="88"/>
      <c r="O362" s="88" t="s">
        <v>1452</v>
      </c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" thickBot="1" x14ac:dyDescent="0.35">
      <c r="A363" t="s">
        <v>483</v>
      </c>
      <c r="B363" t="s">
        <v>486</v>
      </c>
      <c r="C363" t="s">
        <v>1145</v>
      </c>
      <c r="D363" t="s">
        <v>487</v>
      </c>
      <c r="E363" s="33" t="s">
        <v>19</v>
      </c>
      <c r="F363" s="33" t="s">
        <v>28</v>
      </c>
      <c r="G363" s="33"/>
      <c r="H363" s="33" t="s">
        <v>896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" thickBot="1" x14ac:dyDescent="0.35">
      <c r="A364" t="s">
        <v>488</v>
      </c>
      <c r="B364" t="s">
        <v>489</v>
      </c>
      <c r="C364" t="s">
        <v>1145</v>
      </c>
      <c r="D364" t="s">
        <v>490</v>
      </c>
      <c r="E364" s="33" t="s">
        <v>19</v>
      </c>
      <c r="F364" s="33" t="s">
        <v>28</v>
      </c>
      <c r="G364" s="33"/>
      <c r="H364" s="33" t="s">
        <v>897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" thickBot="1" x14ac:dyDescent="0.35">
      <c r="A365" t="s">
        <v>483</v>
      </c>
      <c r="B365" t="s">
        <v>491</v>
      </c>
      <c r="C365" t="s">
        <v>1145</v>
      </c>
      <c r="D365" t="s">
        <v>492</v>
      </c>
      <c r="E365" s="33" t="s">
        <v>15</v>
      </c>
      <c r="F365" s="33" t="s">
        <v>28</v>
      </c>
      <c r="G365" s="33"/>
      <c r="H365" s="33" t="s">
        <v>898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" thickBot="1" x14ac:dyDescent="0.35">
      <c r="A366" t="s">
        <v>483</v>
      </c>
      <c r="B366" t="s">
        <v>493</v>
      </c>
      <c r="C366" t="s">
        <v>1145</v>
      </c>
      <c r="D366" t="s">
        <v>494</v>
      </c>
      <c r="E366" s="33" t="s">
        <v>19</v>
      </c>
      <c r="F366" s="33" t="s">
        <v>28</v>
      </c>
      <c r="G366" s="33"/>
      <c r="H366" s="33" t="s">
        <v>899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" thickBot="1" x14ac:dyDescent="0.35">
      <c r="A367" t="s">
        <v>483</v>
      </c>
      <c r="B367" t="s">
        <v>495</v>
      </c>
      <c r="C367" t="s">
        <v>1145</v>
      </c>
      <c r="D367" t="s">
        <v>496</v>
      </c>
      <c r="E367" s="33" t="s">
        <v>15</v>
      </c>
      <c r="F367" s="33" t="s">
        <v>28</v>
      </c>
      <c r="G367" s="33"/>
      <c r="H367" s="33" t="s">
        <v>900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" thickBot="1" x14ac:dyDescent="0.35">
      <c r="A368" t="s">
        <v>483</v>
      </c>
      <c r="B368" t="s">
        <v>497</v>
      </c>
      <c r="C368" t="s">
        <v>1145</v>
      </c>
      <c r="D368" t="s">
        <v>498</v>
      </c>
      <c r="E368" s="33" t="s">
        <v>19</v>
      </c>
      <c r="F368" s="33" t="s">
        <v>28</v>
      </c>
      <c r="G368" s="33"/>
      <c r="H368" s="33" t="s">
        <v>901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" thickBot="1" x14ac:dyDescent="0.35">
      <c r="A369" t="s">
        <v>483</v>
      </c>
      <c r="B369" t="s">
        <v>499</v>
      </c>
      <c r="C369" t="s">
        <v>1145</v>
      </c>
      <c r="D369" t="s">
        <v>500</v>
      </c>
      <c r="E369" s="33" t="s">
        <v>19</v>
      </c>
      <c r="F369" s="33" t="s">
        <v>1139</v>
      </c>
      <c r="G369" s="33" t="s">
        <v>1347</v>
      </c>
      <c r="H369" s="33" t="s">
        <v>902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" thickBot="1" x14ac:dyDescent="0.35">
      <c r="A370" t="s">
        <v>483</v>
      </c>
      <c r="B370" t="s">
        <v>1272</v>
      </c>
      <c r="C370" t="s">
        <v>1145</v>
      </c>
      <c r="D370" t="s">
        <v>1273</v>
      </c>
      <c r="E370" s="33" t="s">
        <v>1198</v>
      </c>
      <c r="F370" s="33" t="s">
        <v>28</v>
      </c>
      <c r="G370" s="33"/>
      <c r="H370" s="33" t="s">
        <v>1274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" thickBot="1" x14ac:dyDescent="0.35">
      <c r="A371" t="s">
        <v>483</v>
      </c>
      <c r="B371" t="s">
        <v>1275</v>
      </c>
      <c r="C371" t="s">
        <v>1145</v>
      </c>
      <c r="D371" t="s">
        <v>1273</v>
      </c>
      <c r="E371" s="33" t="s">
        <v>1198</v>
      </c>
      <c r="F371" s="33" t="s">
        <v>28</v>
      </c>
      <c r="G371" s="33"/>
      <c r="H371" s="33" t="s">
        <v>1276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" thickBot="1" x14ac:dyDescent="0.35">
      <c r="A372" t="s">
        <v>483</v>
      </c>
      <c r="B372" t="s">
        <v>1309</v>
      </c>
      <c r="C372" t="s">
        <v>1145</v>
      </c>
      <c r="D372" t="s">
        <v>1325</v>
      </c>
      <c r="E372" t="s">
        <v>73</v>
      </c>
      <c r="F372" t="s">
        <v>28</v>
      </c>
      <c r="G372"/>
      <c r="H372" s="33" t="s">
        <v>1371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" thickBot="1" x14ac:dyDescent="0.35">
      <c r="A373" t="s">
        <v>483</v>
      </c>
      <c r="B373" t="s">
        <v>1310</v>
      </c>
      <c r="C373" t="s">
        <v>1145</v>
      </c>
      <c r="D373" t="s">
        <v>1325</v>
      </c>
      <c r="E373" t="s">
        <v>73</v>
      </c>
      <c r="F373" t="s">
        <v>28</v>
      </c>
      <c r="G373"/>
      <c r="H373" s="33" t="s">
        <v>1372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" thickBot="1" x14ac:dyDescent="0.35">
      <c r="A374" t="s">
        <v>232</v>
      </c>
      <c r="B374" t="s">
        <v>502</v>
      </c>
      <c r="C374" t="s">
        <v>1146</v>
      </c>
      <c r="D374" t="s">
        <v>503</v>
      </c>
      <c r="E374" s="33" t="s">
        <v>19</v>
      </c>
      <c r="F374" s="33" t="s">
        <v>20</v>
      </c>
      <c r="G374" s="33"/>
      <c r="H374" s="33" t="s">
        <v>904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" thickBot="1" x14ac:dyDescent="0.35">
      <c r="A375" t="s">
        <v>232</v>
      </c>
      <c r="B375" t="s">
        <v>504</v>
      </c>
      <c r="C375" t="s">
        <v>1146</v>
      </c>
      <c r="D375" t="s">
        <v>505</v>
      </c>
      <c r="E375" s="33" t="s">
        <v>15</v>
      </c>
      <c r="F375" s="33" t="s">
        <v>20</v>
      </c>
      <c r="G375" s="33"/>
      <c r="H375" s="33" t="s">
        <v>905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" thickBot="1" x14ac:dyDescent="0.35">
      <c r="A376" t="s">
        <v>232</v>
      </c>
      <c r="B376" t="s">
        <v>506</v>
      </c>
      <c r="C376" t="s">
        <v>1146</v>
      </c>
      <c r="D376" t="s">
        <v>507</v>
      </c>
      <c r="E376" s="33" t="s">
        <v>73</v>
      </c>
      <c r="F376" s="33" t="s">
        <v>20</v>
      </c>
      <c r="G376" s="33"/>
      <c r="H376" s="33" t="s">
        <v>906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" thickBot="1" x14ac:dyDescent="0.35">
      <c r="A377" t="s">
        <v>232</v>
      </c>
      <c r="B377" t="s">
        <v>508</v>
      </c>
      <c r="C377" t="s">
        <v>1146</v>
      </c>
      <c r="D377" t="s">
        <v>507</v>
      </c>
      <c r="E377" s="33" t="s">
        <v>73</v>
      </c>
      <c r="F377" s="33" t="s">
        <v>20</v>
      </c>
      <c r="G377" s="33"/>
      <c r="H377" s="33" t="s">
        <v>907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" thickBot="1" x14ac:dyDescent="0.35">
      <c r="A378" t="s">
        <v>232</v>
      </c>
      <c r="B378" t="s">
        <v>509</v>
      </c>
      <c r="C378" t="s">
        <v>1146</v>
      </c>
      <c r="D378" t="s">
        <v>510</v>
      </c>
      <c r="E378" s="33" t="s">
        <v>73</v>
      </c>
      <c r="F378" s="33" t="s">
        <v>20</v>
      </c>
      <c r="G378" s="33"/>
      <c r="H378" s="33" t="s">
        <v>908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" thickBot="1" x14ac:dyDescent="0.35">
      <c r="A379" t="s">
        <v>232</v>
      </c>
      <c r="B379" t="s">
        <v>511</v>
      </c>
      <c r="C379" t="s">
        <v>1146</v>
      </c>
      <c r="D379" t="s">
        <v>510</v>
      </c>
      <c r="E379" s="33" t="s">
        <v>73</v>
      </c>
      <c r="F379" s="33" t="s">
        <v>20</v>
      </c>
      <c r="G379" s="33"/>
      <c r="H379" s="33" t="s">
        <v>909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" thickBot="1" x14ac:dyDescent="0.35">
      <c r="A380" t="s">
        <v>232</v>
      </c>
      <c r="B380" t="s">
        <v>512</v>
      </c>
      <c r="C380" t="s">
        <v>1146</v>
      </c>
      <c r="D380" t="s">
        <v>513</v>
      </c>
      <c r="E380" s="33" t="s">
        <v>15</v>
      </c>
      <c r="F380" s="33" t="s">
        <v>28</v>
      </c>
      <c r="G380" s="33"/>
      <c r="H380" s="33" t="s">
        <v>910</v>
      </c>
      <c r="I380" s="34">
        <f>COUNTIF(L380:AM380,"")</f>
        <v>24</v>
      </c>
      <c r="J380" s="34">
        <f t="shared" si="48"/>
        <v>4</v>
      </c>
      <c r="K380" s="35">
        <f t="shared" si="49"/>
        <v>0.8571428571428571</v>
      </c>
      <c r="L380" s="88" t="s">
        <v>1452</v>
      </c>
      <c r="M380" s="88" t="s">
        <v>1452</v>
      </c>
      <c r="N380" s="88" t="s">
        <v>1452</v>
      </c>
      <c r="O380" s="88" t="s">
        <v>1452</v>
      </c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" thickBot="1" x14ac:dyDescent="0.35">
      <c r="A381" t="s">
        <v>232</v>
      </c>
      <c r="B381" t="s">
        <v>1116</v>
      </c>
      <c r="C381" t="s">
        <v>1146</v>
      </c>
      <c r="D381" t="s">
        <v>514</v>
      </c>
      <c r="E381" s="33" t="s">
        <v>73</v>
      </c>
      <c r="F381" s="33" t="s">
        <v>28</v>
      </c>
      <c r="G381" s="33"/>
      <c r="H381" s="33" t="s">
        <v>911</v>
      </c>
      <c r="I381" s="34">
        <f t="shared" si="50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" thickBot="1" x14ac:dyDescent="0.35">
      <c r="A382" t="s">
        <v>232</v>
      </c>
      <c r="B382" t="s">
        <v>1117</v>
      </c>
      <c r="C382" t="s">
        <v>1146</v>
      </c>
      <c r="D382" t="s">
        <v>514</v>
      </c>
      <c r="E382" s="33" t="s">
        <v>73</v>
      </c>
      <c r="F382" s="33" t="s">
        <v>28</v>
      </c>
      <c r="G382" s="33"/>
      <c r="H382" s="33" t="s">
        <v>912</v>
      </c>
      <c r="I382" s="34">
        <f t="shared" si="50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" thickBot="1" x14ac:dyDescent="0.35">
      <c r="A383" t="s">
        <v>232</v>
      </c>
      <c r="B383" t="s">
        <v>515</v>
      </c>
      <c r="C383" t="s">
        <v>1146</v>
      </c>
      <c r="D383" t="s">
        <v>516</v>
      </c>
      <c r="E383" s="33" t="s">
        <v>73</v>
      </c>
      <c r="F383" s="33" t="s">
        <v>28</v>
      </c>
      <c r="G383" s="33"/>
      <c r="H383" s="33" t="s">
        <v>913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" thickBot="1" x14ac:dyDescent="0.35">
      <c r="A384" t="s">
        <v>232</v>
      </c>
      <c r="B384" t="s">
        <v>517</v>
      </c>
      <c r="C384" t="s">
        <v>1146</v>
      </c>
      <c r="D384" t="s">
        <v>516</v>
      </c>
      <c r="E384" s="33" t="s">
        <v>73</v>
      </c>
      <c r="F384" s="33" t="s">
        <v>28</v>
      </c>
      <c r="G384" s="33"/>
      <c r="H384" s="33" t="s">
        <v>914</v>
      </c>
      <c r="I384" s="34">
        <f t="shared" si="50"/>
        <v>28</v>
      </c>
      <c r="J384" s="34">
        <f t="shared" si="48"/>
        <v>0</v>
      </c>
      <c r="K384" s="35">
        <f t="shared" si="49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" thickBot="1" x14ac:dyDescent="0.35">
      <c r="A385" t="s">
        <v>232</v>
      </c>
      <c r="B385" s="33" t="s">
        <v>1179</v>
      </c>
      <c r="C385" s="33" t="s">
        <v>1146</v>
      </c>
      <c r="D385" t="s">
        <v>1180</v>
      </c>
      <c r="E385" s="33" t="s">
        <v>19</v>
      </c>
      <c r="F385" s="33" t="s">
        <v>28</v>
      </c>
      <c r="G385" s="33"/>
      <c r="H385" s="33" t="s">
        <v>1181</v>
      </c>
      <c r="I385" s="34">
        <f t="shared" si="50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1333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" thickBot="1" x14ac:dyDescent="0.35">
      <c r="A386" t="s">
        <v>232</v>
      </c>
      <c r="B386" s="33" t="s">
        <v>1184</v>
      </c>
      <c r="C386" s="33" t="s">
        <v>1146</v>
      </c>
      <c r="D386" t="s">
        <v>1182</v>
      </c>
      <c r="E386" s="33" t="s">
        <v>19</v>
      </c>
      <c r="F386" s="33" t="s">
        <v>28</v>
      </c>
      <c r="G386" s="33"/>
      <c r="H386" s="33" t="s">
        <v>1183</v>
      </c>
      <c r="I386" s="34">
        <f t="shared" si="50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" thickBot="1" x14ac:dyDescent="0.35">
      <c r="A387" t="s">
        <v>232</v>
      </c>
      <c r="B387" s="33" t="s">
        <v>1185</v>
      </c>
      <c r="C387" s="33" t="s">
        <v>1146</v>
      </c>
      <c r="D387" t="s">
        <v>1186</v>
      </c>
      <c r="E387" s="33" t="s">
        <v>19</v>
      </c>
      <c r="F387" s="33" t="s">
        <v>28</v>
      </c>
      <c r="G387" s="33"/>
      <c r="H387" s="33" t="s">
        <v>1187</v>
      </c>
      <c r="I387" s="34">
        <f t="shared" si="50"/>
        <v>24</v>
      </c>
      <c r="J387" s="34">
        <f t="shared" ref="J387" si="54">COUNTIF(L387:AM387,"APAGADO")</f>
        <v>4</v>
      </c>
      <c r="K387" s="35">
        <f t="shared" ref="K387" si="55">(I387)/(J387+I387)</f>
        <v>0.8571428571428571</v>
      </c>
      <c r="L387" s="88" t="s">
        <v>1452</v>
      </c>
      <c r="M387" s="88" t="s">
        <v>1452</v>
      </c>
      <c r="N387" s="88" t="s">
        <v>1452</v>
      </c>
      <c r="O387" s="88" t="s">
        <v>1452</v>
      </c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" thickBot="1" x14ac:dyDescent="0.35">
      <c r="A388" t="s">
        <v>523</v>
      </c>
      <c r="B388" t="s">
        <v>531</v>
      </c>
      <c r="C388" t="s">
        <v>1146</v>
      </c>
      <c r="D388" t="s">
        <v>1122</v>
      </c>
      <c r="E388" s="33" t="s">
        <v>19</v>
      </c>
      <c r="F388" s="33" t="s">
        <v>28</v>
      </c>
      <c r="G388" s="33"/>
      <c r="H388" s="33" t="s">
        <v>915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" thickBot="1" x14ac:dyDescent="0.35">
      <c r="A389" t="s">
        <v>519</v>
      </c>
      <c r="B389" t="s">
        <v>532</v>
      </c>
      <c r="C389" t="s">
        <v>1146</v>
      </c>
      <c r="D389" t="s">
        <v>1175</v>
      </c>
      <c r="E389" s="33" t="s">
        <v>19</v>
      </c>
      <c r="F389" s="33" t="s">
        <v>28</v>
      </c>
      <c r="G389" s="33"/>
      <c r="H389" s="33" t="s">
        <v>916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" thickBot="1" x14ac:dyDescent="0.35">
      <c r="A390" t="s">
        <v>519</v>
      </c>
      <c r="B390" t="s">
        <v>533</v>
      </c>
      <c r="C390" t="s">
        <v>1146</v>
      </c>
      <c r="D390" t="s">
        <v>534</v>
      </c>
      <c r="E390" s="33" t="s">
        <v>19</v>
      </c>
      <c r="F390" s="33" t="s">
        <v>28</v>
      </c>
      <c r="G390" s="33"/>
      <c r="H390" s="33" t="s">
        <v>917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" thickBot="1" x14ac:dyDescent="0.35">
      <c r="A391" t="s">
        <v>519</v>
      </c>
      <c r="B391" t="s">
        <v>535</v>
      </c>
      <c r="C391" t="s">
        <v>1146</v>
      </c>
      <c r="D391" t="s">
        <v>536</v>
      </c>
      <c r="E391" s="33" t="s">
        <v>19</v>
      </c>
      <c r="F391" s="33" t="s">
        <v>28</v>
      </c>
      <c r="G391" s="33"/>
      <c r="H391" s="33" t="s">
        <v>918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" thickBot="1" x14ac:dyDescent="0.35">
      <c r="A392" t="s">
        <v>519</v>
      </c>
      <c r="B392" t="s">
        <v>537</v>
      </c>
      <c r="C392" t="s">
        <v>1146</v>
      </c>
      <c r="D392" t="s">
        <v>538</v>
      </c>
      <c r="E392" s="33" t="s">
        <v>19</v>
      </c>
      <c r="F392" s="33" t="s">
        <v>20</v>
      </c>
      <c r="G392" s="33"/>
      <c r="H392" s="33" t="s">
        <v>919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" thickBot="1" x14ac:dyDescent="0.35">
      <c r="A393" t="s">
        <v>519</v>
      </c>
      <c r="B393" t="s">
        <v>539</v>
      </c>
      <c r="C393" t="s">
        <v>1146</v>
      </c>
      <c r="D393" t="s">
        <v>1153</v>
      </c>
      <c r="E393" s="33" t="s">
        <v>19</v>
      </c>
      <c r="F393" s="33" t="s">
        <v>28</v>
      </c>
      <c r="G393" s="33"/>
      <c r="H393" s="33" t="s">
        <v>920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" thickBot="1" x14ac:dyDescent="0.35">
      <c r="A394" t="s">
        <v>519</v>
      </c>
      <c r="B394" t="s">
        <v>540</v>
      </c>
      <c r="C394" t="s">
        <v>1145</v>
      </c>
      <c r="D394" t="s">
        <v>1152</v>
      </c>
      <c r="E394" s="33"/>
      <c r="F394" s="33" t="s">
        <v>28</v>
      </c>
      <c r="G394" s="33"/>
      <c r="H394" s="33" t="s">
        <v>921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" thickBot="1" x14ac:dyDescent="0.35">
      <c r="A395" t="s">
        <v>523</v>
      </c>
      <c r="B395" t="s">
        <v>541</v>
      </c>
      <c r="C395" t="s">
        <v>1146</v>
      </c>
      <c r="D395" t="s">
        <v>542</v>
      </c>
      <c r="E395" s="33" t="s">
        <v>19</v>
      </c>
      <c r="F395" s="33" t="s">
        <v>28</v>
      </c>
      <c r="G395" s="33"/>
      <c r="H395" s="33" t="s">
        <v>922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" thickBot="1" x14ac:dyDescent="0.35">
      <c r="A396" t="s">
        <v>523</v>
      </c>
      <c r="B396" t="s">
        <v>543</v>
      </c>
      <c r="C396" t="s">
        <v>1146</v>
      </c>
      <c r="D396" t="s">
        <v>544</v>
      </c>
      <c r="E396" s="33" t="s">
        <v>19</v>
      </c>
      <c r="F396" s="33" t="s">
        <v>28</v>
      </c>
      <c r="G396" s="33"/>
      <c r="H396" s="33" t="s">
        <v>923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" thickBot="1" x14ac:dyDescent="0.35">
      <c r="A397" t="s">
        <v>519</v>
      </c>
      <c r="B397" t="s">
        <v>1118</v>
      </c>
      <c r="C397" t="s">
        <v>1146</v>
      </c>
      <c r="D397" t="s">
        <v>545</v>
      </c>
      <c r="E397" s="33" t="s">
        <v>19</v>
      </c>
      <c r="F397" s="33" t="s">
        <v>28</v>
      </c>
      <c r="G397" s="33"/>
      <c r="H397" s="33" t="s">
        <v>924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" thickBot="1" x14ac:dyDescent="0.35">
      <c r="A398" t="s">
        <v>523</v>
      </c>
      <c r="B398" t="s">
        <v>546</v>
      </c>
      <c r="C398" t="s">
        <v>1146</v>
      </c>
      <c r="D398" t="s">
        <v>547</v>
      </c>
      <c r="E398" s="33" t="s">
        <v>19</v>
      </c>
      <c r="F398" s="33" t="s">
        <v>28</v>
      </c>
      <c r="G398" s="33"/>
      <c r="H398" s="33" t="s">
        <v>925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" thickBot="1" x14ac:dyDescent="0.35">
      <c r="A399" t="s">
        <v>523</v>
      </c>
      <c r="B399" t="s">
        <v>1123</v>
      </c>
      <c r="C399" t="s">
        <v>1146</v>
      </c>
      <c r="D399" t="s">
        <v>518</v>
      </c>
      <c r="E399" s="33" t="s">
        <v>15</v>
      </c>
      <c r="F399" s="33" t="s">
        <v>1139</v>
      </c>
      <c r="G399" s="33" t="s">
        <v>1348</v>
      </c>
      <c r="H399" s="33" t="s">
        <v>926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" thickBot="1" x14ac:dyDescent="0.35">
      <c r="A400" t="s">
        <v>519</v>
      </c>
      <c r="B400" t="s">
        <v>1124</v>
      </c>
      <c r="C400" t="s">
        <v>1146</v>
      </c>
      <c r="D400" t="s">
        <v>520</v>
      </c>
      <c r="E400" s="33" t="s">
        <v>19</v>
      </c>
      <c r="F400" s="33" t="s">
        <v>28</v>
      </c>
      <c r="G400" s="33"/>
      <c r="H400" s="33" t="s">
        <v>927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" thickBot="1" x14ac:dyDescent="0.35">
      <c r="A401" t="s">
        <v>523</v>
      </c>
      <c r="B401" t="s">
        <v>1119</v>
      </c>
      <c r="C401" t="s">
        <v>1146</v>
      </c>
      <c r="D401" t="s">
        <v>548</v>
      </c>
      <c r="E401" s="33" t="s">
        <v>15</v>
      </c>
      <c r="F401" s="33" t="s">
        <v>28</v>
      </c>
      <c r="G401" s="33"/>
      <c r="H401" s="33" t="s">
        <v>928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" thickBot="1" x14ac:dyDescent="0.35">
      <c r="A402" t="s">
        <v>523</v>
      </c>
      <c r="B402" t="s">
        <v>521</v>
      </c>
      <c r="C402" t="s">
        <v>1146</v>
      </c>
      <c r="D402" t="s">
        <v>522</v>
      </c>
      <c r="E402" s="33" t="s">
        <v>15</v>
      </c>
      <c r="F402" s="33" t="s">
        <v>1139</v>
      </c>
      <c r="G402" s="33" t="s">
        <v>1349</v>
      </c>
      <c r="H402" s="33" t="s">
        <v>929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" thickBot="1" x14ac:dyDescent="0.35">
      <c r="A403" t="s">
        <v>523</v>
      </c>
      <c r="B403" t="s">
        <v>524</v>
      </c>
      <c r="C403" t="s">
        <v>1146</v>
      </c>
      <c r="D403" t="s">
        <v>525</v>
      </c>
      <c r="E403" s="33" t="s">
        <v>15</v>
      </c>
      <c r="F403" s="33" t="s">
        <v>1139</v>
      </c>
      <c r="G403" s="33" t="s">
        <v>1345</v>
      </c>
      <c r="H403" s="33" t="s">
        <v>930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" thickBot="1" x14ac:dyDescent="0.35">
      <c r="A404" t="s">
        <v>523</v>
      </c>
      <c r="B404" t="s">
        <v>526</v>
      </c>
      <c r="C404" t="s">
        <v>1146</v>
      </c>
      <c r="D404" t="s">
        <v>1174</v>
      </c>
      <c r="E404" s="33" t="s">
        <v>15</v>
      </c>
      <c r="F404" s="33" t="s">
        <v>1139</v>
      </c>
      <c r="G404" s="33" t="s">
        <v>1350</v>
      </c>
      <c r="H404" s="33" t="s">
        <v>931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" thickBot="1" x14ac:dyDescent="0.35">
      <c r="A405" t="s">
        <v>519</v>
      </c>
      <c r="B405" t="s">
        <v>1125</v>
      </c>
      <c r="C405" t="s">
        <v>1146</v>
      </c>
      <c r="D405" t="s">
        <v>527</v>
      </c>
      <c r="E405" s="33" t="s">
        <v>15</v>
      </c>
      <c r="F405" s="33" t="s">
        <v>1139</v>
      </c>
      <c r="G405" s="33" t="s">
        <v>1351</v>
      </c>
      <c r="H405" s="33" t="s">
        <v>932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" thickBot="1" x14ac:dyDescent="0.35">
      <c r="A406" t="s">
        <v>519</v>
      </c>
      <c r="B406" t="s">
        <v>1126</v>
      </c>
      <c r="C406" t="s">
        <v>1146</v>
      </c>
      <c r="D406" t="s">
        <v>528</v>
      </c>
      <c r="E406" s="33" t="s">
        <v>15</v>
      </c>
      <c r="F406" s="33" t="s">
        <v>20</v>
      </c>
      <c r="G406" s="33"/>
      <c r="H406" s="33" t="s">
        <v>933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" thickBot="1" x14ac:dyDescent="0.35">
      <c r="A407" t="s">
        <v>523</v>
      </c>
      <c r="B407" t="s">
        <v>529</v>
      </c>
      <c r="C407" t="s">
        <v>1146</v>
      </c>
      <c r="D407" t="s">
        <v>530</v>
      </c>
      <c r="E407" s="33" t="s">
        <v>46</v>
      </c>
      <c r="F407" s="33" t="s">
        <v>20</v>
      </c>
      <c r="G407" s="33"/>
      <c r="H407" s="33" t="s">
        <v>934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" thickBot="1" x14ac:dyDescent="0.35">
      <c r="A408" t="s">
        <v>519</v>
      </c>
      <c r="B408" t="s">
        <v>1120</v>
      </c>
      <c r="C408" t="s">
        <v>1146</v>
      </c>
      <c r="D408" t="s">
        <v>549</v>
      </c>
      <c r="E408" s="33" t="s">
        <v>73</v>
      </c>
      <c r="F408" s="33" t="s">
        <v>28</v>
      </c>
      <c r="G408" s="33"/>
      <c r="H408" s="33" t="s">
        <v>935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" thickBot="1" x14ac:dyDescent="0.35">
      <c r="A409" t="s">
        <v>519</v>
      </c>
      <c r="B409" t="s">
        <v>1121</v>
      </c>
      <c r="C409" t="s">
        <v>1146</v>
      </c>
      <c r="D409" t="s">
        <v>549</v>
      </c>
      <c r="E409" s="33" t="s">
        <v>73</v>
      </c>
      <c r="F409" s="33" t="s">
        <v>28</v>
      </c>
      <c r="G409" s="33"/>
      <c r="H409" s="33" t="s">
        <v>936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" thickBot="1" x14ac:dyDescent="0.35">
      <c r="A410" t="s">
        <v>519</v>
      </c>
      <c r="B410" t="s">
        <v>550</v>
      </c>
      <c r="C410" t="s">
        <v>1145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" thickBot="1" x14ac:dyDescent="0.35">
      <c r="A411" t="s">
        <v>519</v>
      </c>
      <c r="B411" t="s">
        <v>552</v>
      </c>
      <c r="C411" t="s">
        <v>1145</v>
      </c>
      <c r="D411" t="s">
        <v>551</v>
      </c>
      <c r="E411" s="33" t="s">
        <v>73</v>
      </c>
      <c r="F411" s="33" t="s">
        <v>28</v>
      </c>
      <c r="G411" s="33"/>
      <c r="H411" s="33" t="s">
        <v>937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" thickBot="1" x14ac:dyDescent="0.35">
      <c r="A412" t="s">
        <v>519</v>
      </c>
      <c r="B412" t="s">
        <v>1229</v>
      </c>
      <c r="C412" t="s">
        <v>1146</v>
      </c>
      <c r="D412" t="s">
        <v>1231</v>
      </c>
      <c r="E412" s="33" t="s">
        <v>73</v>
      </c>
      <c r="F412" s="33" t="s">
        <v>28</v>
      </c>
      <c r="G412" s="33"/>
      <c r="H412" s="33" t="s">
        <v>1232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" thickBot="1" x14ac:dyDescent="0.35">
      <c r="A413" t="s">
        <v>519</v>
      </c>
      <c r="B413" t="s">
        <v>1230</v>
      </c>
      <c r="C413" t="s">
        <v>1146</v>
      </c>
      <c r="D413" t="s">
        <v>1231</v>
      </c>
      <c r="E413" s="33" t="s">
        <v>1198</v>
      </c>
      <c r="F413" s="33" t="s">
        <v>28</v>
      </c>
      <c r="G413" s="33"/>
      <c r="H413" s="33" t="s">
        <v>1233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" thickBot="1" x14ac:dyDescent="0.35">
      <c r="A414" t="s">
        <v>523</v>
      </c>
      <c r="B414" s="33" t="s">
        <v>1292</v>
      </c>
      <c r="C414" s="33" t="s">
        <v>1146</v>
      </c>
      <c r="D414" t="s">
        <v>1288</v>
      </c>
      <c r="E414" s="33" t="s">
        <v>15</v>
      </c>
      <c r="F414" s="33" t="s">
        <v>28</v>
      </c>
      <c r="G414" s="33"/>
      <c r="H414" s="33" t="s">
        <v>1289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" thickBot="1" x14ac:dyDescent="0.35">
      <c r="A415" t="s">
        <v>412</v>
      </c>
      <c r="B415" t="s">
        <v>1127</v>
      </c>
      <c r="C415" t="s">
        <v>1145</v>
      </c>
      <c r="D415" t="s">
        <v>555</v>
      </c>
      <c r="E415" s="33" t="s">
        <v>19</v>
      </c>
      <c r="F415" s="33" t="s">
        <v>28</v>
      </c>
      <c r="G415" s="33"/>
      <c r="H415" s="33" t="s">
        <v>940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" thickBot="1" x14ac:dyDescent="0.35">
      <c r="A416" t="s">
        <v>297</v>
      </c>
      <c r="B416" t="s">
        <v>1128</v>
      </c>
      <c r="C416" t="s">
        <v>1145</v>
      </c>
      <c r="D416" t="s">
        <v>556</v>
      </c>
      <c r="E416" s="33" t="s">
        <v>19</v>
      </c>
      <c r="F416" s="33" t="s">
        <v>28</v>
      </c>
      <c r="G416" s="33"/>
      <c r="H416" s="33" t="s">
        <v>941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" thickBot="1" x14ac:dyDescent="0.35">
      <c r="A417" t="s">
        <v>412</v>
      </c>
      <c r="B417" t="s">
        <v>557</v>
      </c>
      <c r="C417" t="s">
        <v>1145</v>
      </c>
      <c r="D417" t="s">
        <v>558</v>
      </c>
      <c r="E417" s="33" t="s">
        <v>73</v>
      </c>
      <c r="F417" s="33" t="s">
        <v>28</v>
      </c>
      <c r="G417" s="33"/>
      <c r="H417" s="33" t="s">
        <v>938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" thickBot="1" x14ac:dyDescent="0.35">
      <c r="A418" t="s">
        <v>412</v>
      </c>
      <c r="B418" t="s">
        <v>559</v>
      </c>
      <c r="C418" t="s">
        <v>1145</v>
      </c>
      <c r="D418" t="s">
        <v>558</v>
      </c>
      <c r="E418" s="33" t="s">
        <v>73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" thickBot="1" x14ac:dyDescent="0.35">
      <c r="A419" t="s">
        <v>412</v>
      </c>
      <c r="B419" t="s">
        <v>560</v>
      </c>
      <c r="C419" t="s">
        <v>1145</v>
      </c>
      <c r="D419" t="s">
        <v>561</v>
      </c>
      <c r="E419" s="33" t="s">
        <v>73</v>
      </c>
      <c r="F419" s="33" t="s">
        <v>28</v>
      </c>
      <c r="G419" s="33"/>
      <c r="H419" s="33" t="s">
        <v>942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" thickBot="1" x14ac:dyDescent="0.35">
      <c r="A420" t="s">
        <v>412</v>
      </c>
      <c r="B420" t="s">
        <v>562</v>
      </c>
      <c r="C420" t="s">
        <v>1145</v>
      </c>
      <c r="D420" t="s">
        <v>561</v>
      </c>
      <c r="E420" s="33" t="s">
        <v>73</v>
      </c>
      <c r="F420" s="33" t="s">
        <v>28</v>
      </c>
      <c r="G420" s="33"/>
      <c r="H420" s="33" t="s">
        <v>943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" thickBot="1" x14ac:dyDescent="0.35">
      <c r="A421" t="s">
        <v>412</v>
      </c>
      <c r="B421" t="s">
        <v>553</v>
      </c>
      <c r="C421" t="s">
        <v>1145</v>
      </c>
      <c r="D421" t="s">
        <v>554</v>
      </c>
      <c r="E421" s="33" t="s">
        <v>19</v>
      </c>
      <c r="F421" s="33" t="s">
        <v>28</v>
      </c>
      <c r="G421" s="33"/>
      <c r="H421" s="33" t="s">
        <v>944</v>
      </c>
      <c r="I421" s="34">
        <f t="shared" si="58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" thickBot="1" x14ac:dyDescent="0.35">
      <c r="A422" t="s">
        <v>412</v>
      </c>
      <c r="B422" t="s">
        <v>563</v>
      </c>
      <c r="C422" t="s">
        <v>1145</v>
      </c>
      <c r="D422" t="s">
        <v>564</v>
      </c>
      <c r="E422" s="33" t="s">
        <v>15</v>
      </c>
      <c r="F422" s="33" t="s">
        <v>28</v>
      </c>
      <c r="G422" s="33"/>
      <c r="H422" s="33" t="s">
        <v>945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" thickBot="1" x14ac:dyDescent="0.35">
      <c r="A423" t="s">
        <v>488</v>
      </c>
      <c r="B423" t="s">
        <v>565</v>
      </c>
      <c r="C423" t="s">
        <v>1145</v>
      </c>
      <c r="D423" t="s">
        <v>566</v>
      </c>
      <c r="E423" s="33" t="s">
        <v>19</v>
      </c>
      <c r="F423" s="33" t="s">
        <v>28</v>
      </c>
      <c r="G423" s="33"/>
      <c r="H423" s="33" t="s">
        <v>946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" thickBot="1" x14ac:dyDescent="0.35">
      <c r="A424" t="s">
        <v>488</v>
      </c>
      <c r="B424" t="s">
        <v>567</v>
      </c>
      <c r="C424" t="s">
        <v>1145</v>
      </c>
      <c r="D424" t="s">
        <v>568</v>
      </c>
      <c r="E424" s="33" t="s">
        <v>19</v>
      </c>
      <c r="F424" s="33" t="s">
        <v>20</v>
      </c>
      <c r="G424" s="33"/>
      <c r="H424" s="33" t="s">
        <v>947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" thickBot="1" x14ac:dyDescent="0.35">
      <c r="A425" t="s">
        <v>488</v>
      </c>
      <c r="B425" t="s">
        <v>569</v>
      </c>
      <c r="C425" t="s">
        <v>1145</v>
      </c>
      <c r="D425" t="s">
        <v>570</v>
      </c>
      <c r="E425" s="33" t="s">
        <v>19</v>
      </c>
      <c r="F425" s="33" t="s">
        <v>20</v>
      </c>
      <c r="G425" s="33"/>
      <c r="H425" s="33" t="s">
        <v>948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" thickBot="1" x14ac:dyDescent="0.35">
      <c r="A426" t="s">
        <v>488</v>
      </c>
      <c r="B426" t="s">
        <v>571</v>
      </c>
      <c r="C426" t="s">
        <v>1145</v>
      </c>
      <c r="D426" t="s">
        <v>572</v>
      </c>
      <c r="E426" s="33" t="s">
        <v>19</v>
      </c>
      <c r="F426" s="33" t="s">
        <v>1139</v>
      </c>
      <c r="G426" s="33" t="s">
        <v>1352</v>
      </c>
      <c r="H426" s="33" t="s">
        <v>949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" thickBot="1" x14ac:dyDescent="0.35">
      <c r="A427" t="s">
        <v>483</v>
      </c>
      <c r="B427" t="s">
        <v>573</v>
      </c>
      <c r="C427" t="s">
        <v>1145</v>
      </c>
      <c r="D427" t="s">
        <v>574</v>
      </c>
      <c r="E427" s="33" t="s">
        <v>19</v>
      </c>
      <c r="F427" s="33" t="s">
        <v>20</v>
      </c>
      <c r="G427" s="33"/>
      <c r="H427" s="33" t="s">
        <v>950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" thickBot="1" x14ac:dyDescent="0.35">
      <c r="A428" t="s">
        <v>575</v>
      </c>
      <c r="B428" t="s">
        <v>576</v>
      </c>
      <c r="C428" t="s">
        <v>1146</v>
      </c>
      <c r="D428" t="s">
        <v>577</v>
      </c>
      <c r="E428" s="33" t="s">
        <v>15</v>
      </c>
      <c r="F428" s="33" t="s">
        <v>28</v>
      </c>
      <c r="G428" s="33"/>
      <c r="H428" s="33" t="s">
        <v>951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" thickBot="1" x14ac:dyDescent="0.35">
      <c r="A429" t="s">
        <v>575</v>
      </c>
      <c r="B429" t="s">
        <v>578</v>
      </c>
      <c r="C429" t="s">
        <v>1146</v>
      </c>
      <c r="D429" t="s">
        <v>579</v>
      </c>
      <c r="E429" s="33" t="s">
        <v>15</v>
      </c>
      <c r="F429" s="33" t="s">
        <v>28</v>
      </c>
      <c r="G429" s="33"/>
      <c r="H429" s="33" t="s">
        <v>952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" thickBot="1" x14ac:dyDescent="0.35">
      <c r="A430" t="s">
        <v>575</v>
      </c>
      <c r="B430" t="s">
        <v>1129</v>
      </c>
      <c r="C430" t="s">
        <v>1146</v>
      </c>
      <c r="D430" t="s">
        <v>580</v>
      </c>
      <c r="E430" s="33" t="s">
        <v>73</v>
      </c>
      <c r="F430" s="33" t="s">
        <v>28</v>
      </c>
      <c r="G430" s="33"/>
      <c r="H430" s="33" t="s">
        <v>953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" thickBot="1" x14ac:dyDescent="0.35">
      <c r="A431" t="s">
        <v>575</v>
      </c>
      <c r="B431" t="s">
        <v>1130</v>
      </c>
      <c r="C431" t="s">
        <v>1146</v>
      </c>
      <c r="D431" t="s">
        <v>580</v>
      </c>
      <c r="E431" s="33" t="s">
        <v>73</v>
      </c>
      <c r="F431" s="33" t="s">
        <v>28</v>
      </c>
      <c r="G431" s="33"/>
      <c r="H431" s="33" t="s">
        <v>954</v>
      </c>
      <c r="I431" s="34">
        <f t="shared" si="58"/>
        <v>28</v>
      </c>
      <c r="J431" s="34">
        <f t="shared" si="56"/>
        <v>0</v>
      </c>
      <c r="K431" s="35">
        <f t="shared" si="57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" thickBot="1" x14ac:dyDescent="0.35">
      <c r="A432" t="s">
        <v>581</v>
      </c>
      <c r="B432" t="s">
        <v>1131</v>
      </c>
      <c r="C432" t="s">
        <v>1146</v>
      </c>
      <c r="D432" t="s">
        <v>582</v>
      </c>
      <c r="E432" s="33" t="s">
        <v>73</v>
      </c>
      <c r="F432" s="33" t="s">
        <v>28</v>
      </c>
      <c r="G432" s="33"/>
      <c r="H432" s="33" t="s">
        <v>955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" thickBot="1" x14ac:dyDescent="0.35">
      <c r="A433" t="s">
        <v>581</v>
      </c>
      <c r="B433" t="s">
        <v>1132</v>
      </c>
      <c r="C433" t="s">
        <v>1146</v>
      </c>
      <c r="D433" t="s">
        <v>583</v>
      </c>
      <c r="E433" s="33" t="s">
        <v>15</v>
      </c>
      <c r="F433" s="33" t="s">
        <v>28</v>
      </c>
      <c r="G433" s="33"/>
      <c r="H433" s="33" t="s">
        <v>956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" thickBot="1" x14ac:dyDescent="0.35">
      <c r="A434" t="s">
        <v>581</v>
      </c>
      <c r="B434" t="s">
        <v>584</v>
      </c>
      <c r="C434" t="s">
        <v>1146</v>
      </c>
      <c r="D434" t="s">
        <v>585</v>
      </c>
      <c r="E434" s="33" t="s">
        <v>73</v>
      </c>
      <c r="F434" s="33" t="s">
        <v>28</v>
      </c>
      <c r="G434" s="33"/>
      <c r="H434" s="33" t="s">
        <v>957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" thickBot="1" x14ac:dyDescent="0.35">
      <c r="A435" t="s">
        <v>581</v>
      </c>
      <c r="B435" t="s">
        <v>586</v>
      </c>
      <c r="C435" t="s">
        <v>1146</v>
      </c>
      <c r="D435" t="s">
        <v>587</v>
      </c>
      <c r="E435" s="33" t="s">
        <v>15</v>
      </c>
      <c r="F435" s="33" t="s">
        <v>28</v>
      </c>
      <c r="G435" s="33"/>
      <c r="H435" s="33" t="s">
        <v>958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" thickBot="1" x14ac:dyDescent="0.35">
      <c r="A436" t="s">
        <v>581</v>
      </c>
      <c r="B436" t="s">
        <v>588</v>
      </c>
      <c r="C436" t="s">
        <v>1146</v>
      </c>
      <c r="D436" t="s">
        <v>589</v>
      </c>
      <c r="E436" s="33" t="s">
        <v>15</v>
      </c>
      <c r="F436" s="33" t="s">
        <v>28</v>
      </c>
      <c r="G436" s="33"/>
      <c r="H436" s="33" t="s">
        <v>959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" thickBot="1" x14ac:dyDescent="0.35">
      <c r="A437" t="s">
        <v>178</v>
      </c>
      <c r="B437" t="s">
        <v>590</v>
      </c>
      <c r="C437" t="s">
        <v>1146</v>
      </c>
      <c r="D437" t="s">
        <v>1176</v>
      </c>
      <c r="E437" s="33" t="s">
        <v>19</v>
      </c>
      <c r="F437" s="33" t="s">
        <v>20</v>
      </c>
      <c r="G437" s="33"/>
      <c r="H437" s="33" t="s">
        <v>960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" thickBot="1" x14ac:dyDescent="0.35">
      <c r="A438" t="s">
        <v>178</v>
      </c>
      <c r="B438" t="s">
        <v>1133</v>
      </c>
      <c r="C438" t="s">
        <v>1146</v>
      </c>
      <c r="D438" t="s">
        <v>1177</v>
      </c>
      <c r="E438" s="33" t="s">
        <v>73</v>
      </c>
      <c r="F438" s="33" t="s">
        <v>28</v>
      </c>
      <c r="G438" s="33"/>
      <c r="H438" s="33" t="s">
        <v>961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" thickBot="1" x14ac:dyDescent="0.35">
      <c r="A439" t="s">
        <v>178</v>
      </c>
      <c r="B439" t="s">
        <v>1134</v>
      </c>
      <c r="C439" t="s">
        <v>1146</v>
      </c>
      <c r="D439" t="s">
        <v>1177</v>
      </c>
      <c r="E439" s="33" t="s">
        <v>73</v>
      </c>
      <c r="F439" s="33" t="s">
        <v>28</v>
      </c>
      <c r="G439" s="33"/>
      <c r="H439" s="33" t="s">
        <v>962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" thickBot="1" x14ac:dyDescent="0.35">
      <c r="A440" t="s">
        <v>178</v>
      </c>
      <c r="B440" t="s">
        <v>1135</v>
      </c>
      <c r="C440" t="s">
        <v>1146</v>
      </c>
      <c r="D440" t="s">
        <v>1191</v>
      </c>
      <c r="E440" s="33" t="s">
        <v>15</v>
      </c>
      <c r="F440" s="33" t="s">
        <v>28</v>
      </c>
      <c r="G440" s="33"/>
      <c r="H440" s="33" t="s">
        <v>963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" thickBot="1" x14ac:dyDescent="0.35">
      <c r="A441" t="s">
        <v>178</v>
      </c>
      <c r="B441" t="s">
        <v>591</v>
      </c>
      <c r="C441" t="s">
        <v>1146</v>
      </c>
      <c r="D441" t="s">
        <v>1178</v>
      </c>
      <c r="E441" s="33" t="s">
        <v>15</v>
      </c>
      <c r="F441" s="33" t="s">
        <v>28</v>
      </c>
      <c r="G441" s="33"/>
      <c r="H441" s="33" t="s">
        <v>1308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" thickBot="1" x14ac:dyDescent="0.35">
      <c r="A442" t="s">
        <v>592</v>
      </c>
      <c r="B442" t="s">
        <v>593</v>
      </c>
      <c r="C442" t="s">
        <v>1146</v>
      </c>
      <c r="D442" t="s">
        <v>594</v>
      </c>
      <c r="E442" s="33" t="s">
        <v>73</v>
      </c>
      <c r="F442" s="33" t="s">
        <v>28</v>
      </c>
      <c r="G442" s="33"/>
      <c r="H442" s="33" t="s">
        <v>964</v>
      </c>
      <c r="I442" s="34">
        <f t="shared" si="58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" thickBot="1" x14ac:dyDescent="0.35">
      <c r="A443" t="s">
        <v>592</v>
      </c>
      <c r="B443" t="s">
        <v>1136</v>
      </c>
      <c r="C443" t="s">
        <v>1146</v>
      </c>
      <c r="D443" t="s">
        <v>594</v>
      </c>
      <c r="E443" s="33" t="s">
        <v>73</v>
      </c>
      <c r="F443" s="33" t="s">
        <v>28</v>
      </c>
      <c r="G443" s="33"/>
      <c r="H443" s="33" t="s">
        <v>965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" thickBot="1" x14ac:dyDescent="0.35">
      <c r="A444" t="s">
        <v>592</v>
      </c>
      <c r="B444" t="s">
        <v>1137</v>
      </c>
      <c r="C444" t="s">
        <v>1146</v>
      </c>
      <c r="D444" t="s">
        <v>595</v>
      </c>
      <c r="E444" s="33" t="s">
        <v>73</v>
      </c>
      <c r="F444" s="33" t="s">
        <v>28</v>
      </c>
      <c r="G444" s="33"/>
      <c r="H444" s="33" t="s">
        <v>966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" thickBot="1" x14ac:dyDescent="0.35">
      <c r="A445" t="s">
        <v>592</v>
      </c>
      <c r="B445" t="s">
        <v>596</v>
      </c>
      <c r="C445" t="s">
        <v>1146</v>
      </c>
      <c r="D445" t="s">
        <v>595</v>
      </c>
      <c r="E445" s="33" t="s">
        <v>73</v>
      </c>
      <c r="F445" s="33" t="s">
        <v>28</v>
      </c>
      <c r="G445" s="33"/>
      <c r="H445" s="33" t="s">
        <v>967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" thickBot="1" x14ac:dyDescent="0.35">
      <c r="A446" t="s">
        <v>597</v>
      </c>
      <c r="B446" t="s">
        <v>598</v>
      </c>
      <c r="C446" t="s">
        <v>1146</v>
      </c>
      <c r="D446" t="s">
        <v>599</v>
      </c>
      <c r="E446" s="33" t="s">
        <v>15</v>
      </c>
      <c r="F446" s="33" t="s">
        <v>28</v>
      </c>
      <c r="G446" s="33"/>
      <c r="H446" s="33" t="s">
        <v>968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" thickBot="1" x14ac:dyDescent="0.35">
      <c r="A447" t="s">
        <v>600</v>
      </c>
      <c r="B447" t="s">
        <v>1138</v>
      </c>
      <c r="C447" t="s">
        <v>1146</v>
      </c>
      <c r="D447" t="s">
        <v>601</v>
      </c>
      <c r="E447" s="33" t="s">
        <v>15</v>
      </c>
      <c r="F447" s="33" t="s">
        <v>20</v>
      </c>
      <c r="G447" s="33"/>
      <c r="H447" s="33" t="s">
        <v>969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" thickBot="1" x14ac:dyDescent="0.35">
      <c r="A448" t="s">
        <v>600</v>
      </c>
      <c r="B448" t="s">
        <v>602</v>
      </c>
      <c r="C448" t="s">
        <v>1146</v>
      </c>
      <c r="D448" t="s">
        <v>603</v>
      </c>
      <c r="E448" s="33" t="s">
        <v>15</v>
      </c>
      <c r="F448" s="33" t="s">
        <v>20</v>
      </c>
      <c r="G448" s="33"/>
      <c r="H448" s="33" t="s">
        <v>970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" thickBot="1" x14ac:dyDescent="0.35">
      <c r="A449" t="s">
        <v>600</v>
      </c>
      <c r="B449" t="s">
        <v>604</v>
      </c>
      <c r="C449" t="s">
        <v>1146</v>
      </c>
      <c r="D449" t="s">
        <v>605</v>
      </c>
      <c r="E449" s="33" t="s">
        <v>15</v>
      </c>
      <c r="F449" s="33" t="s">
        <v>20</v>
      </c>
      <c r="G449" s="33"/>
      <c r="H449" s="33" t="s">
        <v>971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" thickBot="1" x14ac:dyDescent="0.35">
      <c r="A450" t="s">
        <v>600</v>
      </c>
      <c r="B450" s="33" t="s">
        <v>1199</v>
      </c>
      <c r="C450" s="33" t="s">
        <v>1146</v>
      </c>
      <c r="D450" t="s">
        <v>1201</v>
      </c>
      <c r="E450" s="33" t="s">
        <v>1198</v>
      </c>
      <c r="F450" s="33" t="s">
        <v>28</v>
      </c>
      <c r="G450" s="33"/>
      <c r="H450" s="33" t="s">
        <v>1206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" thickBot="1" x14ac:dyDescent="0.35">
      <c r="A451" t="s">
        <v>600</v>
      </c>
      <c r="B451" s="33" t="s">
        <v>1200</v>
      </c>
      <c r="C451" s="33" t="s">
        <v>1146</v>
      </c>
      <c r="D451" t="s">
        <v>1201</v>
      </c>
      <c r="E451" s="33" t="s">
        <v>1198</v>
      </c>
      <c r="F451" s="33" t="s">
        <v>28</v>
      </c>
      <c r="G451" s="33"/>
      <c r="H451" s="33" t="s">
        <v>1207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" thickBot="1" x14ac:dyDescent="0.35">
      <c r="A452" t="s">
        <v>600</v>
      </c>
      <c r="B452" s="33" t="s">
        <v>1285</v>
      </c>
      <c r="C452" s="33" t="s">
        <v>1146</v>
      </c>
      <c r="D452" t="s">
        <v>1286</v>
      </c>
      <c r="E452" s="33" t="s">
        <v>15</v>
      </c>
      <c r="F452" s="33" t="s">
        <v>28</v>
      </c>
      <c r="G452" s="33"/>
      <c r="H452" s="33" t="s">
        <v>1287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" thickBot="1" x14ac:dyDescent="0.35">
      <c r="A453" t="s">
        <v>608</v>
      </c>
      <c r="B453" t="s">
        <v>609</v>
      </c>
      <c r="C453" t="s">
        <v>1146</v>
      </c>
      <c r="D453" t="s">
        <v>610</v>
      </c>
      <c r="E453" s="33" t="s">
        <v>19</v>
      </c>
      <c r="F453" s="33" t="s">
        <v>20</v>
      </c>
      <c r="G453" s="33"/>
      <c r="H453" s="33" t="s">
        <v>972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" thickBot="1" x14ac:dyDescent="0.35">
      <c r="A454" t="s">
        <v>313</v>
      </c>
      <c r="B454" t="s">
        <v>611</v>
      </c>
      <c r="C454" t="s">
        <v>1146</v>
      </c>
      <c r="D454" t="s">
        <v>612</v>
      </c>
      <c r="E454" s="33" t="s">
        <v>19</v>
      </c>
      <c r="F454" s="33" t="s">
        <v>20</v>
      </c>
      <c r="G454" s="33"/>
      <c r="H454" s="33" t="s">
        <v>973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" thickBot="1" x14ac:dyDescent="0.35">
      <c r="A455" t="s">
        <v>608</v>
      </c>
      <c r="B455" t="s">
        <v>613</v>
      </c>
      <c r="C455" t="s">
        <v>1146</v>
      </c>
      <c r="D455" t="s">
        <v>614</v>
      </c>
      <c r="E455" s="33" t="s">
        <v>15</v>
      </c>
      <c r="F455" s="33" t="s">
        <v>20</v>
      </c>
      <c r="G455" s="33"/>
      <c r="H455" s="33" t="s">
        <v>974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" thickBot="1" x14ac:dyDescent="0.35">
      <c r="A456" t="s">
        <v>608</v>
      </c>
      <c r="B456" t="s">
        <v>606</v>
      </c>
      <c r="C456" t="s">
        <v>1146</v>
      </c>
      <c r="D456" t="s">
        <v>607</v>
      </c>
      <c r="E456" s="33" t="s">
        <v>19</v>
      </c>
      <c r="F456" s="33" t="s">
        <v>20</v>
      </c>
      <c r="G456" s="33"/>
      <c r="H456" s="33" t="s">
        <v>975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" thickBot="1" x14ac:dyDescent="0.35">
      <c r="A457" t="s">
        <v>1396</v>
      </c>
      <c r="B457" s="33">
        <v>21</v>
      </c>
      <c r="C457" t="s">
        <v>1412</v>
      </c>
      <c r="D457" t="s">
        <v>1389</v>
      </c>
      <c r="E457" s="33" t="s">
        <v>1417</v>
      </c>
      <c r="F457" s="33" t="s">
        <v>1395</v>
      </c>
      <c r="G457" s="33"/>
      <c r="H457" s="83" t="s">
        <v>1402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" thickBot="1" x14ac:dyDescent="0.35">
      <c r="A458" t="s">
        <v>1396</v>
      </c>
      <c r="B458" s="33" t="s">
        <v>1397</v>
      </c>
      <c r="C458" t="s">
        <v>1412</v>
      </c>
      <c r="D458" t="s">
        <v>1389</v>
      </c>
      <c r="E458" s="33" t="s">
        <v>1394</v>
      </c>
      <c r="F458" s="33" t="s">
        <v>1395</v>
      </c>
      <c r="G458" s="33"/>
      <c r="H458" s="33" t="s">
        <v>1407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" thickBot="1" x14ac:dyDescent="0.35">
      <c r="A459" t="s">
        <v>1396</v>
      </c>
      <c r="B459" s="33">
        <v>22</v>
      </c>
      <c r="C459" t="s">
        <v>1412</v>
      </c>
      <c r="D459" t="s">
        <v>1390</v>
      </c>
      <c r="E459" s="33" t="s">
        <v>1417</v>
      </c>
      <c r="F459" s="33" t="s">
        <v>1395</v>
      </c>
      <c r="G459" s="33"/>
      <c r="H459" s="83" t="s">
        <v>1403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" thickBot="1" x14ac:dyDescent="0.35">
      <c r="A460" t="s">
        <v>1396</v>
      </c>
      <c r="B460" s="33" t="s">
        <v>1398</v>
      </c>
      <c r="C460" t="s">
        <v>1412</v>
      </c>
      <c r="D460" t="s">
        <v>1390</v>
      </c>
      <c r="E460" s="33" t="s">
        <v>1394</v>
      </c>
      <c r="F460" s="33" t="s">
        <v>1395</v>
      </c>
      <c r="G460" s="33"/>
      <c r="H460" s="33" t="s">
        <v>1408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" thickBot="1" x14ac:dyDescent="0.35">
      <c r="A461" t="s">
        <v>1396</v>
      </c>
      <c r="B461" s="33">
        <v>23</v>
      </c>
      <c r="C461" t="s">
        <v>1412</v>
      </c>
      <c r="D461" t="s">
        <v>1391</v>
      </c>
      <c r="E461" s="33" t="s">
        <v>1417</v>
      </c>
      <c r="F461" s="33" t="s">
        <v>1395</v>
      </c>
      <c r="G461" s="33"/>
      <c r="H461" s="83" t="s">
        <v>1404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" thickBot="1" x14ac:dyDescent="0.35">
      <c r="A462" t="s">
        <v>1396</v>
      </c>
      <c r="B462" s="33" t="s">
        <v>1399</v>
      </c>
      <c r="C462" t="s">
        <v>1412</v>
      </c>
      <c r="D462" t="s">
        <v>1391</v>
      </c>
      <c r="E462" s="33" t="s">
        <v>1394</v>
      </c>
      <c r="F462" s="33" t="s">
        <v>1395</v>
      </c>
      <c r="G462" s="33"/>
      <c r="H462" s="33" t="s">
        <v>1409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" thickBot="1" x14ac:dyDescent="0.35">
      <c r="A463" t="s">
        <v>1396</v>
      </c>
      <c r="B463" s="33">
        <v>24</v>
      </c>
      <c r="C463" t="s">
        <v>1412</v>
      </c>
      <c r="D463" t="s">
        <v>1392</v>
      </c>
      <c r="E463" s="33" t="s">
        <v>1417</v>
      </c>
      <c r="F463" s="33" t="s">
        <v>1395</v>
      </c>
      <c r="G463" s="33"/>
      <c r="H463" s="83" t="s">
        <v>1405</v>
      </c>
      <c r="I463" s="34">
        <f t="shared" si="61"/>
        <v>26</v>
      </c>
      <c r="J463" s="34">
        <f t="shared" si="62"/>
        <v>2</v>
      </c>
      <c r="K463" s="35">
        <f t="shared" si="63"/>
        <v>0.9285714285714286</v>
      </c>
      <c r="L463" s="88" t="s">
        <v>1452</v>
      </c>
      <c r="M463" s="88" t="s">
        <v>1452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" thickBot="1" x14ac:dyDescent="0.35">
      <c r="A464" t="s">
        <v>1396</v>
      </c>
      <c r="B464" s="33" t="s">
        <v>1400</v>
      </c>
      <c r="C464" t="s">
        <v>1412</v>
      </c>
      <c r="D464" t="s">
        <v>1392</v>
      </c>
      <c r="E464" s="33" t="s">
        <v>1394</v>
      </c>
      <c r="F464" s="33" t="s">
        <v>1395</v>
      </c>
      <c r="G464" s="33"/>
      <c r="H464" s="33" t="s">
        <v>1410</v>
      </c>
      <c r="I464" s="34">
        <f t="shared" si="61"/>
        <v>28</v>
      </c>
      <c r="J464" s="34">
        <f t="shared" si="62"/>
        <v>0</v>
      </c>
      <c r="K464" s="35">
        <f t="shared" si="63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" thickBot="1" x14ac:dyDescent="0.35">
      <c r="A465" t="s">
        <v>1396</v>
      </c>
      <c r="B465" s="33">
        <v>25</v>
      </c>
      <c r="C465" t="s">
        <v>1412</v>
      </c>
      <c r="D465" t="s">
        <v>1393</v>
      </c>
      <c r="E465" s="33" t="s">
        <v>1417</v>
      </c>
      <c r="F465" s="33" t="s">
        <v>1395</v>
      </c>
      <c r="G465" s="33"/>
      <c r="H465" s="83" t="s">
        <v>1406</v>
      </c>
      <c r="I465" s="34">
        <f t="shared" si="61"/>
        <v>25</v>
      </c>
      <c r="J465" s="34">
        <f t="shared" si="62"/>
        <v>3</v>
      </c>
      <c r="K465" s="35">
        <f t="shared" si="63"/>
        <v>0.8928571428571429</v>
      </c>
      <c r="L465" s="88" t="s">
        <v>1452</v>
      </c>
      <c r="M465" s="88" t="s">
        <v>1452</v>
      </c>
      <c r="N465" s="88"/>
      <c r="O465" s="88" t="s">
        <v>1452</v>
      </c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" thickBot="1" x14ac:dyDescent="0.35">
      <c r="A466" t="s">
        <v>1396</v>
      </c>
      <c r="B466" s="33" t="s">
        <v>1401</v>
      </c>
      <c r="C466" t="s">
        <v>1412</v>
      </c>
      <c r="D466" t="s">
        <v>1393</v>
      </c>
      <c r="E466" s="33" t="s">
        <v>1394</v>
      </c>
      <c r="F466" s="33" t="s">
        <v>1395</v>
      </c>
      <c r="G466" s="33"/>
      <c r="H466" s="33" t="s">
        <v>1411</v>
      </c>
      <c r="I466" s="34">
        <f t="shared" si="61"/>
        <v>25</v>
      </c>
      <c r="J466" s="34">
        <f t="shared" si="62"/>
        <v>3</v>
      </c>
      <c r="K466" s="35">
        <f t="shared" si="63"/>
        <v>0.8928571428571429</v>
      </c>
      <c r="L466" s="88" t="s">
        <v>1452</v>
      </c>
      <c r="M466" s="88" t="s">
        <v>1452</v>
      </c>
      <c r="N466" s="88"/>
      <c r="O466" s="88" t="s">
        <v>1452</v>
      </c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" thickBot="1" x14ac:dyDescent="0.35">
      <c r="A467" t="s">
        <v>1396</v>
      </c>
      <c r="B467" s="33">
        <v>26</v>
      </c>
      <c r="C467" s="33" t="s">
        <v>1412</v>
      </c>
      <c r="D467" t="s">
        <v>1428</v>
      </c>
      <c r="E467" s="33" t="s">
        <v>1417</v>
      </c>
      <c r="F467" s="33" t="s">
        <v>1395</v>
      </c>
      <c r="G467" s="33"/>
      <c r="H467" s="83" t="s">
        <v>1434</v>
      </c>
      <c r="I467" s="34">
        <f t="shared" ref="I467:I478" si="64">COUNTIF(L467:AM467,"")</f>
        <v>28</v>
      </c>
      <c r="J467" s="34">
        <f t="shared" ref="J467:J478" si="65">COUNTIF(L467:AM467,"APAGADO")</f>
        <v>0</v>
      </c>
      <c r="K467" s="35">
        <f t="shared" ref="K467:K478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" thickBot="1" x14ac:dyDescent="0.35">
      <c r="A468" t="s">
        <v>1396</v>
      </c>
      <c r="B468" s="33" t="s">
        <v>1446</v>
      </c>
      <c r="C468" s="33" t="s">
        <v>1412</v>
      </c>
      <c r="D468" t="s">
        <v>1428</v>
      </c>
      <c r="E468" s="33" t="s">
        <v>1394</v>
      </c>
      <c r="F468" s="33" t="s">
        <v>1395</v>
      </c>
      <c r="G468" s="33"/>
      <c r="H468" s="33" t="s">
        <v>1440</v>
      </c>
      <c r="I468" s="34">
        <f t="shared" si="64"/>
        <v>28</v>
      </c>
      <c r="J468" s="34">
        <f t="shared" si="65"/>
        <v>0</v>
      </c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" thickBot="1" x14ac:dyDescent="0.35">
      <c r="A469" t="s">
        <v>1396</v>
      </c>
      <c r="B469" s="33">
        <v>27</v>
      </c>
      <c r="C469" s="33" t="s">
        <v>1412</v>
      </c>
      <c r="D469" t="s">
        <v>1429</v>
      </c>
      <c r="E469" s="33" t="s">
        <v>1417</v>
      </c>
      <c r="F469" s="33" t="s">
        <v>1395</v>
      </c>
      <c r="G469" s="33"/>
      <c r="H469" s="83" t="s">
        <v>1435</v>
      </c>
      <c r="I469" s="34">
        <f t="shared" si="64"/>
        <v>28</v>
      </c>
      <c r="J469" s="34">
        <f t="shared" si="65"/>
        <v>0</v>
      </c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" thickBot="1" x14ac:dyDescent="0.35">
      <c r="A470" t="s">
        <v>1396</v>
      </c>
      <c r="B470" s="33" t="s">
        <v>1447</v>
      </c>
      <c r="C470" s="33" t="s">
        <v>1412</v>
      </c>
      <c r="D470" t="s">
        <v>1429</v>
      </c>
      <c r="E470" s="33" t="s">
        <v>1394</v>
      </c>
      <c r="F470" s="33" t="s">
        <v>1395</v>
      </c>
      <c r="G470" s="33"/>
      <c r="H470" s="33" t="s">
        <v>1441</v>
      </c>
      <c r="I470" s="34">
        <f t="shared" si="64"/>
        <v>28</v>
      </c>
      <c r="J470" s="34">
        <f t="shared" si="65"/>
        <v>0</v>
      </c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" thickBot="1" x14ac:dyDescent="0.35">
      <c r="A471" t="s">
        <v>1396</v>
      </c>
      <c r="B471" s="33">
        <v>28</v>
      </c>
      <c r="C471" s="33" t="s">
        <v>1412</v>
      </c>
      <c r="D471" t="s">
        <v>1430</v>
      </c>
      <c r="E471" s="33" t="s">
        <v>1417</v>
      </c>
      <c r="F471" s="33" t="s">
        <v>1395</v>
      </c>
      <c r="G471" s="33"/>
      <c r="H471" s="83" t="s">
        <v>1436</v>
      </c>
      <c r="I471" s="34">
        <f t="shared" si="64"/>
        <v>28</v>
      </c>
      <c r="J471" s="34">
        <f t="shared" si="65"/>
        <v>0</v>
      </c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" thickBot="1" x14ac:dyDescent="0.35">
      <c r="A472" t="s">
        <v>1396</v>
      </c>
      <c r="B472" s="33" t="s">
        <v>1448</v>
      </c>
      <c r="C472" s="33" t="s">
        <v>1412</v>
      </c>
      <c r="D472" t="s">
        <v>1430</v>
      </c>
      <c r="E472" s="33" t="s">
        <v>1394</v>
      </c>
      <c r="F472" s="33" t="s">
        <v>1395</v>
      </c>
      <c r="G472" s="33"/>
      <c r="H472" s="33" t="s">
        <v>1442</v>
      </c>
      <c r="I472" s="34">
        <f t="shared" si="64"/>
        <v>28</v>
      </c>
      <c r="J472" s="34">
        <f t="shared" si="65"/>
        <v>0</v>
      </c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" thickBot="1" x14ac:dyDescent="0.35">
      <c r="A473" t="s">
        <v>1396</v>
      </c>
      <c r="B473" s="33">
        <v>29</v>
      </c>
      <c r="C473" s="33" t="s">
        <v>1412</v>
      </c>
      <c r="D473" t="s">
        <v>1431</v>
      </c>
      <c r="E473" s="33" t="s">
        <v>1417</v>
      </c>
      <c r="F473" s="33" t="s">
        <v>1395</v>
      </c>
      <c r="G473" s="33"/>
      <c r="H473" s="83" t="s">
        <v>1437</v>
      </c>
      <c r="I473" s="34">
        <f t="shared" si="64"/>
        <v>28</v>
      </c>
      <c r="J473" s="34">
        <f t="shared" si="65"/>
        <v>0</v>
      </c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" thickBot="1" x14ac:dyDescent="0.35">
      <c r="A474" t="s">
        <v>1396</v>
      </c>
      <c r="B474" s="33" t="s">
        <v>1449</v>
      </c>
      <c r="C474" s="33" t="s">
        <v>1412</v>
      </c>
      <c r="D474" t="s">
        <v>1431</v>
      </c>
      <c r="E474" s="33" t="s">
        <v>1394</v>
      </c>
      <c r="F474" s="33" t="s">
        <v>1395</v>
      </c>
      <c r="G474" s="33"/>
      <c r="H474" s="33" t="s">
        <v>1443</v>
      </c>
      <c r="I474" s="34">
        <f t="shared" si="64"/>
        <v>28</v>
      </c>
      <c r="J474" s="34">
        <f t="shared" si="65"/>
        <v>0</v>
      </c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" thickBot="1" x14ac:dyDescent="0.35">
      <c r="A475" t="s">
        <v>1396</v>
      </c>
      <c r="B475" s="33">
        <v>30</v>
      </c>
      <c r="C475" s="33" t="s">
        <v>1412</v>
      </c>
      <c r="D475" t="s">
        <v>1432</v>
      </c>
      <c r="E475" s="33" t="s">
        <v>1417</v>
      </c>
      <c r="F475" s="33" t="s">
        <v>1395</v>
      </c>
      <c r="G475" s="33"/>
      <c r="H475" s="83" t="s">
        <v>1438</v>
      </c>
      <c r="I475" s="34">
        <f t="shared" si="64"/>
        <v>28</v>
      </c>
      <c r="J475" s="34">
        <f t="shared" si="65"/>
        <v>0</v>
      </c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" thickBot="1" x14ac:dyDescent="0.35">
      <c r="A476" t="s">
        <v>1396</v>
      </c>
      <c r="B476" s="33" t="s">
        <v>1450</v>
      </c>
      <c r="C476" s="33" t="s">
        <v>1412</v>
      </c>
      <c r="D476" t="s">
        <v>1432</v>
      </c>
      <c r="E476" s="33" t="s">
        <v>1394</v>
      </c>
      <c r="F476" s="33" t="s">
        <v>1395</v>
      </c>
      <c r="G476" s="33"/>
      <c r="H476" s="33" t="s">
        <v>1444</v>
      </c>
      <c r="I476" s="34">
        <f t="shared" si="64"/>
        <v>28</v>
      </c>
      <c r="J476" s="34">
        <f t="shared" si="65"/>
        <v>0</v>
      </c>
      <c r="K476" s="35">
        <f t="shared" si="66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" thickBot="1" x14ac:dyDescent="0.35">
      <c r="A477" t="s">
        <v>1396</v>
      </c>
      <c r="B477" s="33">
        <v>31</v>
      </c>
      <c r="C477" s="33" t="s">
        <v>1412</v>
      </c>
      <c r="D477" t="s">
        <v>1433</v>
      </c>
      <c r="E477" s="33" t="s">
        <v>1417</v>
      </c>
      <c r="F477" s="33" t="s">
        <v>1395</v>
      </c>
      <c r="G477" s="33"/>
      <c r="H477" s="83" t="s">
        <v>1439</v>
      </c>
      <c r="I477" s="34">
        <f t="shared" si="64"/>
        <v>28</v>
      </c>
      <c r="J477" s="34">
        <f t="shared" si="65"/>
        <v>0</v>
      </c>
      <c r="K477" s="35">
        <f t="shared" si="66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" thickBot="1" x14ac:dyDescent="0.35">
      <c r="A478" t="s">
        <v>1396</v>
      </c>
      <c r="B478" s="33" t="s">
        <v>1451</v>
      </c>
      <c r="C478" s="33" t="s">
        <v>1412</v>
      </c>
      <c r="D478" t="s">
        <v>1433</v>
      </c>
      <c r="E478" s="33" t="s">
        <v>1394</v>
      </c>
      <c r="F478" s="33" t="s">
        <v>1395</v>
      </c>
      <c r="G478" s="33"/>
      <c r="H478" s="33" t="s">
        <v>1445</v>
      </c>
      <c r="I478" s="34">
        <f t="shared" si="64"/>
        <v>28</v>
      </c>
      <c r="J478" s="34">
        <f t="shared" si="65"/>
        <v>0</v>
      </c>
      <c r="K478" s="35">
        <f t="shared" si="66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x14ac:dyDescent="0.3">
      <c r="A479" t="s">
        <v>1396</v>
      </c>
      <c r="B479" s="33">
        <v>32</v>
      </c>
      <c r="C479" s="33" t="s">
        <v>1412</v>
      </c>
      <c r="D479" t="s">
        <v>1460</v>
      </c>
      <c r="E479" s="33"/>
      <c r="F479" s="33"/>
      <c r="G479" s="33"/>
      <c r="H479" s="33"/>
      <c r="K479" s="15"/>
      <c r="L479" s="90"/>
      <c r="M479" s="90"/>
      <c r="N479" s="88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</row>
    <row r="480" spans="1:42" x14ac:dyDescent="0.3">
      <c r="A480" t="s">
        <v>1396</v>
      </c>
      <c r="B480" s="33" t="s">
        <v>1453</v>
      </c>
      <c r="C480" s="33" t="s">
        <v>1412</v>
      </c>
      <c r="D480" t="s">
        <v>1460</v>
      </c>
      <c r="E480" s="33"/>
      <c r="F480" s="33"/>
      <c r="G480" s="33"/>
      <c r="H480" s="33"/>
      <c r="K480" s="15"/>
      <c r="L480" s="90"/>
      <c r="M480" s="90"/>
      <c r="N480" s="88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</row>
    <row r="481" spans="1:42" x14ac:dyDescent="0.3">
      <c r="A481" t="s">
        <v>1396</v>
      </c>
      <c r="B481" s="33" t="s">
        <v>1454</v>
      </c>
      <c r="C481" s="33" t="s">
        <v>1412</v>
      </c>
      <c r="D481" t="s">
        <v>1461</v>
      </c>
      <c r="E481" s="33"/>
      <c r="F481" s="33"/>
      <c r="G481" s="33"/>
      <c r="H481" s="33"/>
      <c r="K481" s="15"/>
      <c r="L481" s="90"/>
      <c r="M481" s="90"/>
      <c r="N481" s="88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</row>
    <row r="482" spans="1:42" x14ac:dyDescent="0.3">
      <c r="A482" t="s">
        <v>1396</v>
      </c>
      <c r="B482" s="33" t="s">
        <v>1455</v>
      </c>
      <c r="C482" s="33" t="s">
        <v>1412</v>
      </c>
      <c r="D482" t="s">
        <v>1461</v>
      </c>
      <c r="E482" s="33"/>
      <c r="F482" s="33"/>
      <c r="G482" s="33"/>
      <c r="H482" s="33"/>
      <c r="K482" s="15"/>
      <c r="L482" s="90"/>
      <c r="M482" s="90"/>
      <c r="N482" s="88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</row>
    <row r="483" spans="1:42" x14ac:dyDescent="0.3">
      <c r="A483" t="s">
        <v>1396</v>
      </c>
      <c r="B483" s="33" t="s">
        <v>1456</v>
      </c>
      <c r="C483" s="33" t="s">
        <v>1412</v>
      </c>
      <c r="D483" t="s">
        <v>1461</v>
      </c>
      <c r="E483" s="33"/>
      <c r="F483" s="33"/>
      <c r="G483" s="33"/>
      <c r="H483" s="33"/>
      <c r="K483" s="15"/>
      <c r="L483" s="90"/>
      <c r="M483" s="90"/>
      <c r="N483" s="88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</row>
    <row r="484" spans="1:42" x14ac:dyDescent="0.3">
      <c r="A484" t="s">
        <v>1396</v>
      </c>
      <c r="B484" s="33" t="s">
        <v>1457</v>
      </c>
      <c r="C484" s="33" t="s">
        <v>1412</v>
      </c>
      <c r="D484" t="s">
        <v>1461</v>
      </c>
      <c r="E484" s="33"/>
      <c r="F484" s="33"/>
      <c r="G484" s="33"/>
      <c r="H484" s="33"/>
      <c r="K484" s="15"/>
      <c r="L484" s="90"/>
      <c r="M484" s="90"/>
      <c r="N484" s="88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</row>
    <row r="485" spans="1:42" x14ac:dyDescent="0.3">
      <c r="A485" t="s">
        <v>1396</v>
      </c>
      <c r="B485" s="33" t="s">
        <v>1458</v>
      </c>
      <c r="C485" s="33" t="s">
        <v>1412</v>
      </c>
      <c r="D485" t="s">
        <v>1462</v>
      </c>
      <c r="E485" s="33"/>
      <c r="F485" s="33"/>
      <c r="G485" s="33"/>
      <c r="H485" s="33"/>
      <c r="K485" s="15"/>
      <c r="L485" s="90"/>
      <c r="M485" s="90"/>
      <c r="N485" s="88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</row>
    <row r="486" spans="1:42" x14ac:dyDescent="0.3">
      <c r="A486" t="s">
        <v>1396</v>
      </c>
      <c r="B486" s="33" t="s">
        <v>1459</v>
      </c>
      <c r="C486" s="33" t="s">
        <v>1412</v>
      </c>
      <c r="D486" t="s">
        <v>1463</v>
      </c>
      <c r="E486" s="33"/>
      <c r="F486" s="33"/>
      <c r="G486" s="33"/>
      <c r="H486" s="33"/>
      <c r="K486" s="15"/>
      <c r="L486" s="90"/>
      <c r="M486" s="90"/>
      <c r="N486" s="88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</row>
    <row r="487" spans="1:42" x14ac:dyDescent="0.3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1:42" x14ac:dyDescent="0.3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1:42" x14ac:dyDescent="0.3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1:42" x14ac:dyDescent="0.3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1:42" x14ac:dyDescent="0.3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1:42" x14ac:dyDescent="0.3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1:42" x14ac:dyDescent="0.3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1:42" x14ac:dyDescent="0.3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1:42" x14ac:dyDescent="0.3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1:42" x14ac:dyDescent="0.3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3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3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3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3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3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3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3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3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3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3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3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3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3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3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3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3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3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3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3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3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3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3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3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3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3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3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3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3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3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3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3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3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3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3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3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3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3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3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3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3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3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3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3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3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3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3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3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3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3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3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3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3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3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3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3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3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3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3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3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3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3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3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3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3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3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3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3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3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3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3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3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3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3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3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3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3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3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3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3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3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3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3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3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3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3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3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3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3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3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3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3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3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3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3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3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3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3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3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3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3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3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3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3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3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3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3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3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3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3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3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3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3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3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3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3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3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3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3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3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3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3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3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3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3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3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3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3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3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3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3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3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3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3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3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3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3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3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3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3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3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3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3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3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3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3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3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3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3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3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3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3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3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3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3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3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3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3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3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3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3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3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3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3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3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3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3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3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3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3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3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3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3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3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3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3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3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3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3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3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3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3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3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3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3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3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3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3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3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3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3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3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3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3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3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3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3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3">
      <c r="E693" s="33"/>
      <c r="F693" s="33"/>
      <c r="G693" s="33"/>
      <c r="H693" s="33"/>
      <c r="K693" s="15"/>
      <c r="N693" s="88"/>
    </row>
    <row r="694" spans="5:42" x14ac:dyDescent="0.3">
      <c r="E694" s="33"/>
      <c r="F694" s="33"/>
      <c r="G694" s="33"/>
      <c r="H694" s="33"/>
      <c r="K694" s="15"/>
      <c r="N694" s="88"/>
    </row>
    <row r="695" spans="5:42" x14ac:dyDescent="0.3">
      <c r="E695" s="33"/>
      <c r="F695" s="33"/>
      <c r="G695" s="33"/>
      <c r="H695" s="33"/>
      <c r="K695" s="15"/>
      <c r="N695" s="88"/>
    </row>
    <row r="696" spans="5:42" x14ac:dyDescent="0.3">
      <c r="K696" s="15"/>
      <c r="N696" s="88"/>
    </row>
    <row r="697" spans="5:42" x14ac:dyDescent="0.3">
      <c r="N697" s="88"/>
    </row>
    <row r="698" spans="5:42" x14ac:dyDescent="0.3">
      <c r="N698" s="88"/>
    </row>
    <row r="699" spans="5:42" x14ac:dyDescent="0.3">
      <c r="N699" s="88"/>
    </row>
    <row r="700" spans="5:42" x14ac:dyDescent="0.3">
      <c r="N700" s="88"/>
    </row>
    <row r="701" spans="5:42" x14ac:dyDescent="0.3">
      <c r="N701" s="88"/>
    </row>
    <row r="702" spans="5:42" x14ac:dyDescent="0.3">
      <c r="N702" s="88"/>
    </row>
    <row r="703" spans="5:42" x14ac:dyDescent="0.3">
      <c r="N703" s="88"/>
    </row>
    <row r="704" spans="5:42" x14ac:dyDescent="0.3">
      <c r="N704" s="88"/>
    </row>
    <row r="705" spans="14:14" x14ac:dyDescent="0.3">
      <c r="N705" s="88"/>
    </row>
    <row r="706" spans="14:14" x14ac:dyDescent="0.3">
      <c r="N706" s="88"/>
    </row>
    <row r="707" spans="14:14" x14ac:dyDescent="0.3">
      <c r="N707" s="88"/>
    </row>
    <row r="708" spans="14:14" x14ac:dyDescent="0.3">
      <c r="N708" s="88"/>
    </row>
    <row r="709" spans="14:14" x14ac:dyDescent="0.3">
      <c r="N709" s="88"/>
    </row>
    <row r="710" spans="14:14" x14ac:dyDescent="0.3">
      <c r="N710" s="88"/>
    </row>
    <row r="711" spans="14:14" x14ac:dyDescent="0.3">
      <c r="N711" s="88"/>
    </row>
    <row r="712" spans="14:14" x14ac:dyDescent="0.3">
      <c r="N712" s="88"/>
    </row>
    <row r="713" spans="14:14" x14ac:dyDescent="0.3">
      <c r="N713" s="88"/>
    </row>
    <row r="714" spans="14:14" x14ac:dyDescent="0.3">
      <c r="N714" s="88"/>
    </row>
    <row r="715" spans="14:14" x14ac:dyDescent="0.3">
      <c r="N715" s="88"/>
    </row>
    <row r="716" spans="14:14" x14ac:dyDescent="0.3">
      <c r="N716" s="88"/>
    </row>
    <row r="717" spans="14:14" x14ac:dyDescent="0.3">
      <c r="N717" s="88"/>
    </row>
    <row r="718" spans="14:14" x14ac:dyDescent="0.3">
      <c r="N718" s="88"/>
    </row>
    <row r="719" spans="14:14" x14ac:dyDescent="0.3">
      <c r="N719" s="88"/>
    </row>
    <row r="720" spans="14:14" x14ac:dyDescent="0.3">
      <c r="N720" s="88"/>
    </row>
    <row r="721" spans="14:14" x14ac:dyDescent="0.3">
      <c r="N721" s="88"/>
    </row>
    <row r="722" spans="14:14" x14ac:dyDescent="0.3">
      <c r="N722" s="88"/>
    </row>
    <row r="723" spans="14:14" x14ac:dyDescent="0.3">
      <c r="N723" s="88"/>
    </row>
    <row r="724" spans="14:14" x14ac:dyDescent="0.3">
      <c r="N724" s="88"/>
    </row>
    <row r="725" spans="14:14" x14ac:dyDescent="0.3">
      <c r="N725" s="88"/>
    </row>
    <row r="726" spans="14:14" x14ac:dyDescent="0.3">
      <c r="N726" s="88"/>
    </row>
    <row r="727" spans="14:14" x14ac:dyDescent="0.3">
      <c r="N727" s="88"/>
    </row>
    <row r="728" spans="14:14" x14ac:dyDescent="0.3">
      <c r="N728" s="88"/>
    </row>
    <row r="729" spans="14:14" x14ac:dyDescent="0.3">
      <c r="N729" s="88"/>
    </row>
    <row r="730" spans="14:14" x14ac:dyDescent="0.3">
      <c r="N730" s="88"/>
    </row>
    <row r="731" spans="14:14" x14ac:dyDescent="0.3">
      <c r="N731" s="88"/>
    </row>
    <row r="732" spans="14:14" x14ac:dyDescent="0.3">
      <c r="N732" s="88"/>
    </row>
    <row r="733" spans="14:14" x14ac:dyDescent="0.3">
      <c r="N733" s="88"/>
    </row>
    <row r="734" spans="14:14" x14ac:dyDescent="0.3">
      <c r="N734" s="88"/>
    </row>
    <row r="735" spans="14:14" x14ac:dyDescent="0.3">
      <c r="N735" s="88"/>
    </row>
    <row r="736" spans="14:14" x14ac:dyDescent="0.3">
      <c r="N736" s="88"/>
    </row>
    <row r="737" spans="14:14" x14ac:dyDescent="0.3">
      <c r="N737" s="88"/>
    </row>
    <row r="738" spans="14:14" x14ac:dyDescent="0.3">
      <c r="N738" s="88"/>
    </row>
    <row r="739" spans="14:14" x14ac:dyDescent="0.3">
      <c r="N739" s="88"/>
    </row>
    <row r="740" spans="14:14" x14ac:dyDescent="0.3">
      <c r="N740" s="88"/>
    </row>
    <row r="741" spans="14:14" x14ac:dyDescent="0.3">
      <c r="N741" s="88"/>
    </row>
    <row r="742" spans="14:14" x14ac:dyDescent="0.3">
      <c r="N742" s="88"/>
    </row>
    <row r="743" spans="14:14" x14ac:dyDescent="0.3">
      <c r="N743" s="88"/>
    </row>
    <row r="744" spans="14:14" x14ac:dyDescent="0.3">
      <c r="N744" s="88"/>
    </row>
    <row r="745" spans="14:14" x14ac:dyDescent="0.3">
      <c r="N745" s="88"/>
    </row>
    <row r="746" spans="14:14" x14ac:dyDescent="0.3">
      <c r="N746" s="88"/>
    </row>
    <row r="747" spans="14:14" x14ac:dyDescent="0.3">
      <c r="N747" s="88"/>
    </row>
    <row r="748" spans="14:14" x14ac:dyDescent="0.3">
      <c r="N748" s="88"/>
    </row>
    <row r="749" spans="14:14" x14ac:dyDescent="0.3">
      <c r="N749" s="88"/>
    </row>
    <row r="750" spans="14:14" x14ac:dyDescent="0.3">
      <c r="N750" s="88"/>
    </row>
    <row r="751" spans="14:14" x14ac:dyDescent="0.3">
      <c r="N751" s="88"/>
    </row>
    <row r="752" spans="14:14" x14ac:dyDescent="0.3">
      <c r="N752" s="88"/>
    </row>
    <row r="753" spans="14:14" x14ac:dyDescent="0.3">
      <c r="N753" s="88"/>
    </row>
    <row r="754" spans="14:14" x14ac:dyDescent="0.3">
      <c r="N754" s="88"/>
    </row>
    <row r="755" spans="14:14" x14ac:dyDescent="0.3">
      <c r="N755" s="88"/>
    </row>
    <row r="756" spans="14:14" x14ac:dyDescent="0.3">
      <c r="N756" s="88"/>
    </row>
    <row r="757" spans="14:14" x14ac:dyDescent="0.3">
      <c r="N757" s="88"/>
    </row>
    <row r="758" spans="14:14" x14ac:dyDescent="0.3">
      <c r="N758" s="88"/>
    </row>
    <row r="759" spans="14:14" x14ac:dyDescent="0.3">
      <c r="N759" s="88"/>
    </row>
    <row r="760" spans="14:14" x14ac:dyDescent="0.3">
      <c r="N760" s="88"/>
    </row>
    <row r="761" spans="14:14" x14ac:dyDescent="0.3">
      <c r="N761" s="88"/>
    </row>
    <row r="762" spans="14:14" x14ac:dyDescent="0.3">
      <c r="N762" s="88"/>
    </row>
    <row r="763" spans="14:14" x14ac:dyDescent="0.3">
      <c r="N763" s="88"/>
    </row>
    <row r="764" spans="14:14" x14ac:dyDescent="0.3">
      <c r="N764" s="88"/>
    </row>
    <row r="765" spans="14:14" x14ac:dyDescent="0.3">
      <c r="N765" s="88"/>
    </row>
    <row r="766" spans="14:14" x14ac:dyDescent="0.3">
      <c r="N766" s="88"/>
    </row>
    <row r="767" spans="14:14" x14ac:dyDescent="0.3">
      <c r="N767" s="88"/>
    </row>
    <row r="768" spans="14:14" x14ac:dyDescent="0.3">
      <c r="N768" s="88"/>
    </row>
    <row r="769" spans="14:14" x14ac:dyDescent="0.3">
      <c r="N769" s="88"/>
    </row>
    <row r="770" spans="14:14" x14ac:dyDescent="0.3">
      <c r="N770" s="88"/>
    </row>
    <row r="771" spans="14:14" x14ac:dyDescent="0.3">
      <c r="N771" s="88"/>
    </row>
    <row r="772" spans="14:14" x14ac:dyDescent="0.3">
      <c r="N772" s="88"/>
    </row>
    <row r="773" spans="14:14" x14ac:dyDescent="0.3">
      <c r="N773" s="88"/>
    </row>
    <row r="774" spans="14:14" x14ac:dyDescent="0.3">
      <c r="N774" s="88"/>
    </row>
    <row r="775" spans="14:14" x14ac:dyDescent="0.3">
      <c r="N775" s="88"/>
    </row>
    <row r="776" spans="14:14" x14ac:dyDescent="0.3">
      <c r="N776" s="88"/>
    </row>
    <row r="777" spans="14:14" x14ac:dyDescent="0.3">
      <c r="N777" s="88"/>
    </row>
    <row r="778" spans="14:14" x14ac:dyDescent="0.3">
      <c r="N778" s="88"/>
    </row>
    <row r="779" spans="14:14" x14ac:dyDescent="0.3">
      <c r="N779" s="88"/>
    </row>
    <row r="780" spans="14:14" x14ac:dyDescent="0.3">
      <c r="N780" s="88"/>
    </row>
    <row r="781" spans="14:14" x14ac:dyDescent="0.3">
      <c r="N781" s="88"/>
    </row>
    <row r="782" spans="14:14" x14ac:dyDescent="0.3">
      <c r="N782" s="88"/>
    </row>
    <row r="783" spans="14:14" x14ac:dyDescent="0.3">
      <c r="N783" s="88"/>
    </row>
    <row r="784" spans="14:14" x14ac:dyDescent="0.3">
      <c r="N784" s="88"/>
    </row>
    <row r="785" spans="14:14" x14ac:dyDescent="0.3">
      <c r="N785" s="88"/>
    </row>
    <row r="786" spans="14:14" x14ac:dyDescent="0.3">
      <c r="N786" s="88"/>
    </row>
    <row r="787" spans="14:14" x14ac:dyDescent="0.3">
      <c r="N787" s="88"/>
    </row>
    <row r="788" spans="14:14" x14ac:dyDescent="0.3">
      <c r="N788" s="88"/>
    </row>
    <row r="789" spans="14:14" x14ac:dyDescent="0.3">
      <c r="N789" s="88"/>
    </row>
    <row r="790" spans="14:14" x14ac:dyDescent="0.3">
      <c r="N790" s="88"/>
    </row>
    <row r="791" spans="14:14" x14ac:dyDescent="0.3">
      <c r="N791" s="88"/>
    </row>
    <row r="792" spans="14:14" x14ac:dyDescent="0.3">
      <c r="N792" s="88"/>
    </row>
    <row r="793" spans="14:14" x14ac:dyDescent="0.3">
      <c r="N793" s="88"/>
    </row>
    <row r="794" spans="14:14" x14ac:dyDescent="0.3">
      <c r="N794" s="88"/>
    </row>
    <row r="795" spans="14:14" x14ac:dyDescent="0.3">
      <c r="N795" s="88"/>
    </row>
    <row r="796" spans="14:14" x14ac:dyDescent="0.3">
      <c r="N796" s="88"/>
    </row>
    <row r="797" spans="14:14" x14ac:dyDescent="0.3">
      <c r="N797" s="88"/>
    </row>
    <row r="798" spans="14:14" x14ac:dyDescent="0.3">
      <c r="N798" s="88"/>
    </row>
    <row r="799" spans="14:14" x14ac:dyDescent="0.3">
      <c r="N799" s="88"/>
    </row>
    <row r="800" spans="14:14" x14ac:dyDescent="0.3">
      <c r="N800" s="88"/>
    </row>
    <row r="801" spans="14:14" x14ac:dyDescent="0.3">
      <c r="N801" s="88"/>
    </row>
    <row r="802" spans="14:14" x14ac:dyDescent="0.3">
      <c r="N802" s="88"/>
    </row>
    <row r="803" spans="14:14" x14ac:dyDescent="0.3">
      <c r="N803" s="88"/>
    </row>
    <row r="804" spans="14:14" x14ac:dyDescent="0.3">
      <c r="N804" s="88"/>
    </row>
    <row r="805" spans="14:14" x14ac:dyDescent="0.3">
      <c r="N805" s="88"/>
    </row>
    <row r="806" spans="14:14" x14ac:dyDescent="0.3">
      <c r="N806" s="88"/>
    </row>
    <row r="807" spans="14:14" x14ac:dyDescent="0.3">
      <c r="N807" s="88"/>
    </row>
    <row r="808" spans="14:14" x14ac:dyDescent="0.3">
      <c r="N808" s="88"/>
    </row>
    <row r="809" spans="14:14" x14ac:dyDescent="0.3">
      <c r="N809" s="88"/>
    </row>
    <row r="810" spans="14:14" x14ac:dyDescent="0.3">
      <c r="N810" s="88"/>
    </row>
    <row r="811" spans="14:14" x14ac:dyDescent="0.3">
      <c r="N811" s="88"/>
    </row>
    <row r="812" spans="14:14" x14ac:dyDescent="0.3">
      <c r="N812" s="88"/>
    </row>
    <row r="813" spans="14:14" x14ac:dyDescent="0.3">
      <c r="N813" s="88"/>
    </row>
    <row r="814" spans="14:14" x14ac:dyDescent="0.3">
      <c r="N814" s="88"/>
    </row>
    <row r="815" spans="14:14" x14ac:dyDescent="0.3">
      <c r="N815" s="88"/>
    </row>
    <row r="816" spans="14:14" x14ac:dyDescent="0.3">
      <c r="N816" s="88"/>
    </row>
    <row r="817" spans="14:14" x14ac:dyDescent="0.3">
      <c r="N817" s="88"/>
    </row>
    <row r="818" spans="14:14" x14ac:dyDescent="0.3">
      <c r="N818" s="88"/>
    </row>
    <row r="819" spans="14:14" x14ac:dyDescent="0.3">
      <c r="N819" s="88"/>
    </row>
    <row r="820" spans="14:14" x14ac:dyDescent="0.3">
      <c r="N820" s="88"/>
    </row>
    <row r="821" spans="14:14" x14ac:dyDescent="0.3">
      <c r="N821" s="88"/>
    </row>
    <row r="822" spans="14:14" x14ac:dyDescent="0.3">
      <c r="N822" s="88"/>
    </row>
    <row r="823" spans="14:14" x14ac:dyDescent="0.3">
      <c r="N823" s="88"/>
    </row>
    <row r="824" spans="14:14" x14ac:dyDescent="0.3">
      <c r="N824" s="88"/>
    </row>
    <row r="825" spans="14:14" x14ac:dyDescent="0.3">
      <c r="N825" s="88"/>
    </row>
    <row r="826" spans="14:14" x14ac:dyDescent="0.3">
      <c r="N826" s="88"/>
    </row>
    <row r="827" spans="14:14" x14ac:dyDescent="0.3">
      <c r="N827" s="88"/>
    </row>
    <row r="828" spans="14:14" x14ac:dyDescent="0.3">
      <c r="N828" s="88"/>
    </row>
    <row r="829" spans="14:14" x14ac:dyDescent="0.3">
      <c r="N829" s="88"/>
    </row>
    <row r="830" spans="14:14" x14ac:dyDescent="0.3">
      <c r="N830" s="88"/>
    </row>
    <row r="831" spans="14:14" x14ac:dyDescent="0.3">
      <c r="N831" s="88"/>
    </row>
    <row r="832" spans="14:14" x14ac:dyDescent="0.3">
      <c r="N832" s="88"/>
    </row>
    <row r="833" spans="14:14" x14ac:dyDescent="0.3">
      <c r="N833" s="88"/>
    </row>
    <row r="834" spans="14:14" x14ac:dyDescent="0.3">
      <c r="N834" s="88"/>
    </row>
    <row r="835" spans="14:14" x14ac:dyDescent="0.3">
      <c r="N835" s="88"/>
    </row>
    <row r="836" spans="14:14" x14ac:dyDescent="0.3">
      <c r="N836" s="88"/>
    </row>
    <row r="837" spans="14:14" x14ac:dyDescent="0.3">
      <c r="N837" s="88"/>
    </row>
    <row r="838" spans="14:14" x14ac:dyDescent="0.3">
      <c r="N838" s="88"/>
    </row>
    <row r="839" spans="14:14" x14ac:dyDescent="0.3">
      <c r="N839" s="88"/>
    </row>
    <row r="840" spans="14:14" x14ac:dyDescent="0.3">
      <c r="N840" s="88"/>
    </row>
    <row r="841" spans="14:14" x14ac:dyDescent="0.3">
      <c r="N841" s="88"/>
    </row>
    <row r="842" spans="14:14" x14ac:dyDescent="0.3">
      <c r="N842" s="88"/>
    </row>
    <row r="843" spans="14:14" x14ac:dyDescent="0.3">
      <c r="N843" s="88"/>
    </row>
    <row r="844" spans="14:14" x14ac:dyDescent="0.3">
      <c r="N844" s="88"/>
    </row>
    <row r="845" spans="14:14" x14ac:dyDescent="0.3">
      <c r="N845" s="88"/>
    </row>
    <row r="846" spans="14:14" x14ac:dyDescent="0.3">
      <c r="N846" s="88"/>
    </row>
    <row r="847" spans="14:14" x14ac:dyDescent="0.3">
      <c r="N847" s="88"/>
    </row>
    <row r="848" spans="14:14" x14ac:dyDescent="0.3">
      <c r="N848" s="88"/>
    </row>
    <row r="849" spans="14:14" x14ac:dyDescent="0.3">
      <c r="N849" s="88"/>
    </row>
    <row r="850" spans="14:14" x14ac:dyDescent="0.3">
      <c r="N850" s="88"/>
    </row>
    <row r="851" spans="14:14" x14ac:dyDescent="0.3">
      <c r="N851" s="88"/>
    </row>
    <row r="852" spans="14:14" x14ac:dyDescent="0.3">
      <c r="N852" s="88"/>
    </row>
    <row r="853" spans="14:14" x14ac:dyDescent="0.3">
      <c r="N853" s="88"/>
    </row>
    <row r="854" spans="14:14" x14ac:dyDescent="0.3">
      <c r="N854" s="88"/>
    </row>
    <row r="855" spans="14:14" x14ac:dyDescent="0.3">
      <c r="N855" s="88"/>
    </row>
    <row r="856" spans="14:14" x14ac:dyDescent="0.3">
      <c r="N856" s="88"/>
    </row>
    <row r="857" spans="14:14" x14ac:dyDescent="0.3">
      <c r="N857" s="88"/>
    </row>
    <row r="858" spans="14:14" x14ac:dyDescent="0.3">
      <c r="N858" s="88"/>
    </row>
    <row r="859" spans="14:14" x14ac:dyDescent="0.3">
      <c r="N859" s="88"/>
    </row>
    <row r="860" spans="14:14" x14ac:dyDescent="0.3">
      <c r="N860" s="88"/>
    </row>
    <row r="861" spans="14:14" x14ac:dyDescent="0.3">
      <c r="N861" s="88"/>
    </row>
    <row r="862" spans="14:14" x14ac:dyDescent="0.3">
      <c r="N862" s="88"/>
    </row>
    <row r="863" spans="14:14" x14ac:dyDescent="0.3">
      <c r="N863" s="88"/>
    </row>
    <row r="864" spans="14:14" x14ac:dyDescent="0.3">
      <c r="N864" s="88"/>
    </row>
    <row r="865" spans="14:14" x14ac:dyDescent="0.3">
      <c r="N865" s="88"/>
    </row>
    <row r="866" spans="14:14" x14ac:dyDescent="0.3">
      <c r="N866" s="88"/>
    </row>
    <row r="867" spans="14:14" x14ac:dyDescent="0.3">
      <c r="N867" s="88"/>
    </row>
    <row r="868" spans="14:14" x14ac:dyDescent="0.3">
      <c r="N868" s="88"/>
    </row>
    <row r="869" spans="14:14" x14ac:dyDescent="0.3">
      <c r="N869" s="88"/>
    </row>
    <row r="870" spans="14:14" x14ac:dyDescent="0.3">
      <c r="N870" s="88"/>
    </row>
    <row r="871" spans="14:14" x14ac:dyDescent="0.3">
      <c r="N871" s="88"/>
    </row>
    <row r="872" spans="14:14" x14ac:dyDescent="0.3">
      <c r="N872" s="88"/>
    </row>
    <row r="873" spans="14:14" x14ac:dyDescent="0.3">
      <c r="N873" s="88"/>
    </row>
    <row r="874" spans="14:14" x14ac:dyDescent="0.3">
      <c r="N874" s="88"/>
    </row>
    <row r="875" spans="14:14" x14ac:dyDescent="0.3">
      <c r="N875" s="88"/>
    </row>
    <row r="876" spans="14:14" x14ac:dyDescent="0.3">
      <c r="N876" s="88"/>
    </row>
    <row r="877" spans="14:14" x14ac:dyDescent="0.3">
      <c r="N877" s="88"/>
    </row>
    <row r="878" spans="14:14" x14ac:dyDescent="0.3">
      <c r="N878" s="88"/>
    </row>
    <row r="879" spans="14:14" x14ac:dyDescent="0.3">
      <c r="N879" s="88"/>
    </row>
    <row r="880" spans="14:14" x14ac:dyDescent="0.3">
      <c r="N880" s="88"/>
    </row>
    <row r="881" spans="14:14" x14ac:dyDescent="0.3">
      <c r="N881" s="88"/>
    </row>
    <row r="882" spans="14:14" x14ac:dyDescent="0.3">
      <c r="N882" s="88"/>
    </row>
    <row r="883" spans="14:14" x14ac:dyDescent="0.3">
      <c r="N883" s="88"/>
    </row>
    <row r="884" spans="14:14" x14ac:dyDescent="0.3">
      <c r="N884" s="88"/>
    </row>
    <row r="885" spans="14:14" x14ac:dyDescent="0.3">
      <c r="N885" s="88"/>
    </row>
    <row r="886" spans="14:14" x14ac:dyDescent="0.3">
      <c r="N886" s="88"/>
    </row>
    <row r="887" spans="14:14" x14ac:dyDescent="0.3">
      <c r="N887" s="88"/>
    </row>
    <row r="888" spans="14:14" x14ac:dyDescent="0.3">
      <c r="N888" s="88"/>
    </row>
    <row r="889" spans="14:14" x14ac:dyDescent="0.3">
      <c r="N889" s="88"/>
    </row>
    <row r="890" spans="14:14" x14ac:dyDescent="0.3">
      <c r="N890" s="88"/>
    </row>
    <row r="891" spans="14:14" x14ac:dyDescent="0.3">
      <c r="N891" s="88"/>
    </row>
    <row r="892" spans="14:14" x14ac:dyDescent="0.3">
      <c r="N892" s="88"/>
    </row>
    <row r="893" spans="14:14" x14ac:dyDescent="0.3">
      <c r="N893" s="88"/>
    </row>
    <row r="894" spans="14:14" x14ac:dyDescent="0.3">
      <c r="N894" s="88"/>
    </row>
    <row r="895" spans="14:14" x14ac:dyDescent="0.3">
      <c r="N895" s="88"/>
    </row>
    <row r="896" spans="14:14" x14ac:dyDescent="0.3">
      <c r="N896" s="88"/>
    </row>
    <row r="897" spans="14:14" x14ac:dyDescent="0.3">
      <c r="N897" s="88"/>
    </row>
    <row r="898" spans="14:14" x14ac:dyDescent="0.3">
      <c r="N898" s="88"/>
    </row>
    <row r="899" spans="14:14" x14ac:dyDescent="0.3">
      <c r="N899" s="88"/>
    </row>
    <row r="900" spans="14:14" x14ac:dyDescent="0.3">
      <c r="N900" s="88"/>
    </row>
    <row r="901" spans="14:14" x14ac:dyDescent="0.3">
      <c r="N901" s="88"/>
    </row>
    <row r="902" spans="14:14" x14ac:dyDescent="0.3">
      <c r="N902" s="88"/>
    </row>
    <row r="903" spans="14:14" x14ac:dyDescent="0.3">
      <c r="N903" s="88"/>
    </row>
    <row r="904" spans="14:14" x14ac:dyDescent="0.3">
      <c r="N904" s="88"/>
    </row>
    <row r="905" spans="14:14" x14ac:dyDescent="0.3">
      <c r="N905" s="88"/>
    </row>
    <row r="906" spans="14:14" x14ac:dyDescent="0.3">
      <c r="N906" s="88"/>
    </row>
    <row r="907" spans="14:14" x14ac:dyDescent="0.3">
      <c r="N907" s="88"/>
    </row>
    <row r="908" spans="14:14" x14ac:dyDescent="0.3">
      <c r="N908" s="88"/>
    </row>
    <row r="909" spans="14:14" x14ac:dyDescent="0.3">
      <c r="N909" s="88"/>
    </row>
    <row r="910" spans="14:14" x14ac:dyDescent="0.3">
      <c r="N910" s="88"/>
    </row>
    <row r="911" spans="14:14" x14ac:dyDescent="0.3">
      <c r="N911" s="88"/>
    </row>
    <row r="912" spans="14:14" x14ac:dyDescent="0.3">
      <c r="N912" s="88"/>
    </row>
    <row r="913" spans="14:14" x14ac:dyDescent="0.3">
      <c r="N913" s="88"/>
    </row>
    <row r="914" spans="14:14" x14ac:dyDescent="0.3">
      <c r="N914" s="88"/>
    </row>
    <row r="915" spans="14:14" x14ac:dyDescent="0.3">
      <c r="N915" s="88"/>
    </row>
    <row r="916" spans="14:14" x14ac:dyDescent="0.3">
      <c r="N916" s="88"/>
    </row>
    <row r="917" spans="14:14" x14ac:dyDescent="0.3">
      <c r="N917" s="88"/>
    </row>
    <row r="918" spans="14:14" x14ac:dyDescent="0.3">
      <c r="N918" s="88"/>
    </row>
    <row r="919" spans="14:14" x14ac:dyDescent="0.3">
      <c r="N919" s="88"/>
    </row>
    <row r="920" spans="14:14" x14ac:dyDescent="0.3">
      <c r="N920" s="88"/>
    </row>
    <row r="921" spans="14:14" x14ac:dyDescent="0.3">
      <c r="N921" s="88"/>
    </row>
    <row r="922" spans="14:14" x14ac:dyDescent="0.3">
      <c r="N922" s="88"/>
    </row>
    <row r="923" spans="14:14" x14ac:dyDescent="0.3">
      <c r="N923" s="88"/>
    </row>
    <row r="924" spans="14:14" x14ac:dyDescent="0.3">
      <c r="N924" s="88"/>
    </row>
    <row r="925" spans="14:14" x14ac:dyDescent="0.3">
      <c r="N925" s="88"/>
    </row>
    <row r="926" spans="14:14" x14ac:dyDescent="0.3">
      <c r="N926" s="88"/>
    </row>
    <row r="927" spans="14:14" x14ac:dyDescent="0.3">
      <c r="N927" s="88"/>
    </row>
    <row r="928" spans="14:14" x14ac:dyDescent="0.3">
      <c r="N928" s="88"/>
    </row>
    <row r="929" spans="14:14" x14ac:dyDescent="0.3">
      <c r="N929" s="88"/>
    </row>
    <row r="930" spans="14:14" x14ac:dyDescent="0.3">
      <c r="N930" s="88"/>
    </row>
    <row r="931" spans="14:14" x14ac:dyDescent="0.3">
      <c r="N931" s="88"/>
    </row>
    <row r="932" spans="14:14" x14ac:dyDescent="0.3">
      <c r="N932" s="88"/>
    </row>
    <row r="933" spans="14:14" x14ac:dyDescent="0.3">
      <c r="N933" s="88"/>
    </row>
    <row r="934" spans="14:14" x14ac:dyDescent="0.3">
      <c r="N934" s="88"/>
    </row>
    <row r="935" spans="14:14" x14ac:dyDescent="0.3">
      <c r="N935" s="88"/>
    </row>
    <row r="936" spans="14:14" x14ac:dyDescent="0.3">
      <c r="N936" s="88"/>
    </row>
    <row r="937" spans="14:14" x14ac:dyDescent="0.3">
      <c r="N937" s="88"/>
    </row>
    <row r="938" spans="14:14" x14ac:dyDescent="0.3">
      <c r="N938" s="88"/>
    </row>
    <row r="939" spans="14:14" x14ac:dyDescent="0.3">
      <c r="N939" s="88"/>
    </row>
    <row r="940" spans="14:14" x14ac:dyDescent="0.3">
      <c r="N940" s="88"/>
    </row>
    <row r="941" spans="14:14" x14ac:dyDescent="0.3">
      <c r="N941" s="88"/>
    </row>
    <row r="942" spans="14:14" x14ac:dyDescent="0.3">
      <c r="N942" s="88"/>
    </row>
    <row r="943" spans="14:14" x14ac:dyDescent="0.3">
      <c r="N943" s="88"/>
    </row>
    <row r="944" spans="14:14" x14ac:dyDescent="0.3">
      <c r="N944" s="88"/>
    </row>
    <row r="945" spans="14:14" x14ac:dyDescent="0.3">
      <c r="N945" s="88"/>
    </row>
    <row r="946" spans="14:14" x14ac:dyDescent="0.3">
      <c r="N946" s="88"/>
    </row>
    <row r="947" spans="14:14" x14ac:dyDescent="0.3">
      <c r="N947" s="88"/>
    </row>
    <row r="948" spans="14:14" x14ac:dyDescent="0.3">
      <c r="N948" s="88"/>
    </row>
    <row r="949" spans="14:14" x14ac:dyDescent="0.3">
      <c r="N949" s="88"/>
    </row>
    <row r="950" spans="14:14" x14ac:dyDescent="0.3">
      <c r="N950" s="88"/>
    </row>
    <row r="951" spans="14:14" x14ac:dyDescent="0.3">
      <c r="N951" s="88"/>
    </row>
    <row r="952" spans="14:14" x14ac:dyDescent="0.3">
      <c r="N952" s="88"/>
    </row>
    <row r="953" spans="14:14" x14ac:dyDescent="0.3">
      <c r="N953" s="88"/>
    </row>
    <row r="954" spans="14:14" x14ac:dyDescent="0.3">
      <c r="N954" s="88"/>
    </row>
    <row r="955" spans="14:14" x14ac:dyDescent="0.3">
      <c r="N955" s="88"/>
    </row>
    <row r="956" spans="14:14" x14ac:dyDescent="0.3">
      <c r="N956" s="88"/>
    </row>
    <row r="957" spans="14:14" x14ac:dyDescent="0.3">
      <c r="N957" s="88"/>
    </row>
    <row r="958" spans="14:14" x14ac:dyDescent="0.3">
      <c r="N958" s="88"/>
    </row>
    <row r="959" spans="14:14" x14ac:dyDescent="0.3">
      <c r="N959" s="88"/>
    </row>
    <row r="960" spans="14:14" x14ac:dyDescent="0.3">
      <c r="N960" s="88"/>
    </row>
    <row r="961" spans="14:14" x14ac:dyDescent="0.3">
      <c r="N961" s="88"/>
    </row>
    <row r="962" spans="14:14" x14ac:dyDescent="0.3">
      <c r="N962" s="88"/>
    </row>
    <row r="963" spans="14:14" x14ac:dyDescent="0.3">
      <c r="N963" s="88"/>
    </row>
    <row r="964" spans="14:14" x14ac:dyDescent="0.3">
      <c r="N964" s="88"/>
    </row>
    <row r="965" spans="14:14" x14ac:dyDescent="0.3">
      <c r="N965" s="88"/>
    </row>
    <row r="966" spans="14:14" x14ac:dyDescent="0.3">
      <c r="N966" s="88"/>
    </row>
    <row r="967" spans="14:14" x14ac:dyDescent="0.3">
      <c r="N967" s="88"/>
    </row>
    <row r="968" spans="14:14" x14ac:dyDescent="0.3">
      <c r="N968" s="88"/>
    </row>
    <row r="969" spans="14:14" x14ac:dyDescent="0.3">
      <c r="N969" s="88"/>
    </row>
    <row r="970" spans="14:14" x14ac:dyDescent="0.3">
      <c r="N970" s="88"/>
    </row>
    <row r="971" spans="14:14" x14ac:dyDescent="0.3">
      <c r="N971" s="88"/>
    </row>
    <row r="972" spans="14:14" x14ac:dyDescent="0.3">
      <c r="N972" s="88"/>
    </row>
    <row r="973" spans="14:14" x14ac:dyDescent="0.3">
      <c r="N973" s="88"/>
    </row>
    <row r="974" spans="14:14" x14ac:dyDescent="0.3">
      <c r="N974" s="88"/>
    </row>
    <row r="975" spans="14:14" x14ac:dyDescent="0.3">
      <c r="N975" s="88"/>
    </row>
    <row r="976" spans="14:14" x14ac:dyDescent="0.3">
      <c r="N976" s="88"/>
    </row>
    <row r="977" spans="14:14" x14ac:dyDescent="0.3">
      <c r="N977" s="88"/>
    </row>
    <row r="978" spans="14:14" x14ac:dyDescent="0.3">
      <c r="N978" s="88"/>
    </row>
    <row r="979" spans="14:14" x14ac:dyDescent="0.3">
      <c r="N979" s="88"/>
    </row>
    <row r="980" spans="14:14" x14ac:dyDescent="0.3">
      <c r="N980" s="88"/>
    </row>
    <row r="981" spans="14:14" x14ac:dyDescent="0.3">
      <c r="N981" s="88"/>
    </row>
    <row r="982" spans="14:14" x14ac:dyDescent="0.3">
      <c r="N982" s="88"/>
    </row>
    <row r="983" spans="14:14" x14ac:dyDescent="0.3">
      <c r="N983" s="88"/>
    </row>
    <row r="984" spans="14:14" x14ac:dyDescent="0.3">
      <c r="N984" s="88"/>
    </row>
    <row r="985" spans="14:14" x14ac:dyDescent="0.3">
      <c r="N985" s="88"/>
    </row>
    <row r="986" spans="14:14" x14ac:dyDescent="0.3">
      <c r="N986" s="88"/>
    </row>
    <row r="987" spans="14:14" x14ac:dyDescent="0.3">
      <c r="N987" s="88"/>
    </row>
    <row r="988" spans="14:14" x14ac:dyDescent="0.3">
      <c r="N988" s="88"/>
    </row>
    <row r="989" spans="14:14" x14ac:dyDescent="0.3">
      <c r="N989" s="88"/>
    </row>
    <row r="990" spans="14:14" x14ac:dyDescent="0.3">
      <c r="N990" s="88"/>
    </row>
    <row r="991" spans="14:14" x14ac:dyDescent="0.3">
      <c r="N991" s="88"/>
    </row>
    <row r="992" spans="14:14" x14ac:dyDescent="0.3">
      <c r="N992" s="88"/>
    </row>
    <row r="993" spans="14:14" x14ac:dyDescent="0.3">
      <c r="N993" s="88"/>
    </row>
    <row r="994" spans="14:14" x14ac:dyDescent="0.3">
      <c r="N994" s="88"/>
    </row>
    <row r="995" spans="14:14" x14ac:dyDescent="0.3">
      <c r="N995" s="88"/>
    </row>
    <row r="996" spans="14:14" x14ac:dyDescent="0.3">
      <c r="N996" s="88"/>
    </row>
    <row r="997" spans="14:14" x14ac:dyDescent="0.3">
      <c r="N997" s="88"/>
    </row>
    <row r="998" spans="14:14" x14ac:dyDescent="0.3">
      <c r="N998" s="88"/>
    </row>
    <row r="999" spans="14:14" x14ac:dyDescent="0.3">
      <c r="N999" s="88"/>
    </row>
    <row r="1000" spans="14:14" x14ac:dyDescent="0.3">
      <c r="N1000" s="88"/>
    </row>
    <row r="1001" spans="14:14" x14ac:dyDescent="0.3">
      <c r="N1001" s="88"/>
    </row>
    <row r="1002" spans="14:14" x14ac:dyDescent="0.3">
      <c r="N1002" s="88"/>
    </row>
    <row r="1003" spans="14:14" x14ac:dyDescent="0.3">
      <c r="N1003" s="88"/>
    </row>
    <row r="1004" spans="14:14" x14ac:dyDescent="0.3">
      <c r="N1004" s="88"/>
    </row>
    <row r="1005" spans="14:14" x14ac:dyDescent="0.3">
      <c r="N1005" s="88"/>
    </row>
    <row r="1006" spans="14:14" x14ac:dyDescent="0.3">
      <c r="N1006" s="88"/>
    </row>
    <row r="1007" spans="14:14" x14ac:dyDescent="0.3">
      <c r="N1007" s="88"/>
    </row>
    <row r="1008" spans="14:14" x14ac:dyDescent="0.3">
      <c r="N1008" s="88"/>
    </row>
    <row r="1009" spans="14:14" x14ac:dyDescent="0.3">
      <c r="N1009" s="88"/>
    </row>
    <row r="1010" spans="14:14" x14ac:dyDescent="0.3">
      <c r="N1010" s="88"/>
    </row>
    <row r="1011" spans="14:14" x14ac:dyDescent="0.3">
      <c r="N1011" s="88"/>
    </row>
    <row r="1012" spans="14:14" x14ac:dyDescent="0.3">
      <c r="N1012" s="88"/>
    </row>
    <row r="1013" spans="14:14" x14ac:dyDescent="0.3">
      <c r="N1013" s="88"/>
    </row>
    <row r="1014" spans="14:14" x14ac:dyDescent="0.3">
      <c r="N1014" s="88"/>
    </row>
    <row r="1015" spans="14:14" x14ac:dyDescent="0.3">
      <c r="N1015" s="88"/>
    </row>
    <row r="1016" spans="14:14" x14ac:dyDescent="0.3">
      <c r="N1016" s="88"/>
    </row>
    <row r="1017" spans="14:14" x14ac:dyDescent="0.3">
      <c r="N1017" s="88"/>
    </row>
    <row r="1018" spans="14:14" x14ac:dyDescent="0.3">
      <c r="N1018" s="88"/>
    </row>
    <row r="1019" spans="14:14" x14ac:dyDescent="0.3">
      <c r="N1019" s="88"/>
    </row>
    <row r="1020" spans="14:14" x14ac:dyDescent="0.3">
      <c r="N1020" s="88"/>
    </row>
    <row r="1021" spans="14:14" x14ac:dyDescent="0.3">
      <c r="N1021" s="88"/>
    </row>
    <row r="1022" spans="14:14" x14ac:dyDescent="0.3">
      <c r="N1022" s="88"/>
    </row>
    <row r="1023" spans="14:14" x14ac:dyDescent="0.3">
      <c r="N1023" s="88"/>
    </row>
    <row r="1024" spans="14:14" x14ac:dyDescent="0.3">
      <c r="N1024" s="88"/>
    </row>
    <row r="1025" spans="14:14" x14ac:dyDescent="0.3">
      <c r="N1025" s="88"/>
    </row>
    <row r="1026" spans="14:14" x14ac:dyDescent="0.3">
      <c r="N1026" s="88"/>
    </row>
    <row r="1027" spans="14:14" x14ac:dyDescent="0.3">
      <c r="N1027" s="88"/>
    </row>
    <row r="1028" spans="14:14" x14ac:dyDescent="0.3">
      <c r="N1028" s="88"/>
    </row>
    <row r="1029" spans="14:14" x14ac:dyDescent="0.3">
      <c r="N1029" s="88"/>
    </row>
    <row r="1030" spans="14:14" x14ac:dyDescent="0.3">
      <c r="N1030" s="88"/>
    </row>
    <row r="1031" spans="14:14" x14ac:dyDescent="0.3">
      <c r="N1031" s="88"/>
    </row>
    <row r="1032" spans="14:14" x14ac:dyDescent="0.3">
      <c r="N1032" s="88"/>
    </row>
    <row r="1033" spans="14:14" x14ac:dyDescent="0.3">
      <c r="N1033" s="88"/>
    </row>
    <row r="1034" spans="14:14" x14ac:dyDescent="0.3">
      <c r="N1034" s="88"/>
    </row>
    <row r="1035" spans="14:14" x14ac:dyDescent="0.3">
      <c r="N1035" s="88"/>
    </row>
    <row r="1036" spans="14:14" x14ac:dyDescent="0.3">
      <c r="N1036" s="88"/>
    </row>
    <row r="1037" spans="14:14" x14ac:dyDescent="0.3">
      <c r="N1037" s="88"/>
    </row>
    <row r="1038" spans="14:14" x14ac:dyDescent="0.3">
      <c r="N1038" s="88"/>
    </row>
    <row r="1039" spans="14:14" x14ac:dyDescent="0.3">
      <c r="N1039" s="88"/>
    </row>
    <row r="1040" spans="14:14" x14ac:dyDescent="0.3">
      <c r="N1040" s="88"/>
    </row>
    <row r="1041" spans="14:14" x14ac:dyDescent="0.3">
      <c r="N1041" s="88"/>
    </row>
    <row r="1042" spans="14:14" x14ac:dyDescent="0.3">
      <c r="N1042" s="88"/>
    </row>
    <row r="1043" spans="14:14" x14ac:dyDescent="0.3">
      <c r="N1043" s="88"/>
    </row>
    <row r="1044" spans="14:14" x14ac:dyDescent="0.3">
      <c r="N1044" s="88"/>
    </row>
    <row r="1045" spans="14:14" x14ac:dyDescent="0.3">
      <c r="N1045" s="88"/>
    </row>
    <row r="1046" spans="14:14" x14ac:dyDescent="0.3">
      <c r="N1046" s="88"/>
    </row>
    <row r="1047" spans="14:14" x14ac:dyDescent="0.3">
      <c r="N1047" s="88"/>
    </row>
    <row r="1048" spans="14:14" x14ac:dyDescent="0.3">
      <c r="N1048" s="88"/>
    </row>
  </sheetData>
  <autoFilter ref="A4:AP478" xr:uid="{00000000-0001-0000-0000-000000000000}"/>
  <phoneticPr fontId="6" type="noConversion"/>
  <conditionalFormatting sqref="C1:C210 D107:D109 D117 D165 D169:D170 D203 D210 C211:D211 D288:D289 D297 D370:D373 C212:C1048576">
    <cfRule type="cellIs" dxfId="261" priority="427" operator="equal">
      <formula>$C$213</formula>
    </cfRule>
    <cfRule type="cellIs" dxfId="260" priority="426" operator="equal">
      <formula>$C$225</formula>
    </cfRule>
  </conditionalFormatting>
  <conditionalFormatting sqref="E1:E436 E449:E1048576">
    <cfRule type="containsText" dxfId="259" priority="433" operator="containsText" text="domo">
      <formula>NOT(ISERROR(SEARCH("domo",E1)))</formula>
    </cfRule>
    <cfRule type="containsText" dxfId="258" priority="432" operator="containsText" text="fija">
      <formula>NOT(ISERROR(SEARCH("fija",E1)))</formula>
    </cfRule>
  </conditionalFormatting>
  <conditionalFormatting sqref="E1:E1048576">
    <cfRule type="cellIs" dxfId="257" priority="428" operator="equal">
      <formula>$E$7</formula>
    </cfRule>
  </conditionalFormatting>
  <conditionalFormatting sqref="E438">
    <cfRule type="containsText" dxfId="256" priority="375" operator="containsText" text="Radio">
      <formula>NOT(ISERROR(SEARCH("Radio",E438)))</formula>
    </cfRule>
    <cfRule type="containsText" dxfId="255" priority="374" operator="containsText" text="domo">
      <formula>NOT(ISERROR(SEARCH("domo",E438)))</formula>
    </cfRule>
    <cfRule type="containsText" dxfId="254" priority="373" operator="containsText" text="fija">
      <formula>NOT(ISERROR(SEARCH("fija",E438)))</formula>
    </cfRule>
  </conditionalFormatting>
  <conditionalFormatting sqref="E438:E439">
    <cfRule type="containsText" dxfId="253" priority="368" operator="containsText" text="fija">
      <formula>NOT(ISERROR(SEARCH("fija",E438)))</formula>
    </cfRule>
    <cfRule type="containsText" dxfId="252" priority="369" operator="containsText" text="domo">
      <formula>NOT(ISERROR(SEARCH("domo",E438)))</formula>
    </cfRule>
  </conditionalFormatting>
  <conditionalFormatting sqref="E439">
    <cfRule type="containsText" dxfId="251" priority="370" operator="containsText" text="Radio">
      <formula>NOT(ISERROR(SEARCH("Radio",E439)))</formula>
    </cfRule>
    <cfRule type="containsText" dxfId="250" priority="367" operator="containsText" text="domo">
      <formula>NOT(ISERROR(SEARCH("domo",E439)))</formula>
    </cfRule>
    <cfRule type="containsText" dxfId="249" priority="366" operator="containsText" text="fija">
      <formula>NOT(ISERROR(SEARCH("fija",E439)))</formula>
    </cfRule>
  </conditionalFormatting>
  <conditionalFormatting sqref="E442">
    <cfRule type="containsText" dxfId="248" priority="365" operator="containsText" text="Radio">
      <formula>NOT(ISERROR(SEARCH("Radio",E442)))</formula>
    </cfRule>
    <cfRule type="containsText" dxfId="247" priority="364" operator="containsText" text="domo">
      <formula>NOT(ISERROR(SEARCH("domo",E442)))</formula>
    </cfRule>
    <cfRule type="containsText" dxfId="246" priority="363" operator="containsText" text="fija">
      <formula>NOT(ISERROR(SEARCH("fija",E442)))</formula>
    </cfRule>
  </conditionalFormatting>
  <conditionalFormatting sqref="E442:E443">
    <cfRule type="containsText" dxfId="245" priority="358" operator="containsText" text="fija">
      <formula>NOT(ISERROR(SEARCH("fija",E442)))</formula>
    </cfRule>
    <cfRule type="containsText" dxfId="244" priority="359" operator="containsText" text="domo">
      <formula>NOT(ISERROR(SEARCH("domo",E442)))</formula>
    </cfRule>
  </conditionalFormatting>
  <conditionalFormatting sqref="E443 E27:H436 E449:H456 E466:H466 E479:H1048576">
    <cfRule type="containsText" dxfId="243" priority="360" operator="containsText" text="Radio">
      <formula>NOT(ISERROR(SEARCH("Radio",E27)))</formula>
    </cfRule>
  </conditionalFormatting>
  <conditionalFormatting sqref="E443:E444">
    <cfRule type="containsText" dxfId="242" priority="353" operator="containsText" text="fija">
      <formula>NOT(ISERROR(SEARCH("fija",E443)))</formula>
    </cfRule>
    <cfRule type="containsText" dxfId="241" priority="354" operator="containsText" text="domo">
      <formula>NOT(ISERROR(SEARCH("domo",E443)))</formula>
    </cfRule>
  </conditionalFormatting>
  <conditionalFormatting sqref="E444">
    <cfRule type="containsText" dxfId="240" priority="355" operator="containsText" text="Radio">
      <formula>NOT(ISERROR(SEARCH("Radio",E444)))</formula>
    </cfRule>
  </conditionalFormatting>
  <conditionalFormatting sqref="E444:E445">
    <cfRule type="containsText" dxfId="239" priority="349" operator="containsText" text="domo">
      <formula>NOT(ISERROR(SEARCH("domo",E444)))</formula>
    </cfRule>
    <cfRule type="containsText" dxfId="238" priority="348" operator="containsText" text="fija">
      <formula>NOT(ISERROR(SEARCH("fija",E444)))</formula>
    </cfRule>
  </conditionalFormatting>
  <conditionalFormatting sqref="E445">
    <cfRule type="containsText" dxfId="237" priority="346" operator="containsText" text="fija">
      <formula>NOT(ISERROR(SEARCH("fija",E445)))</formula>
    </cfRule>
    <cfRule type="containsText" dxfId="236" priority="347" operator="containsText" text="domo">
      <formula>NOT(ISERROR(SEARCH("domo",E445)))</formula>
    </cfRule>
    <cfRule type="containsText" dxfId="235" priority="350" operator="containsText" text="Radio">
      <formula>NOT(ISERROR(SEARCH("Radio",E445)))</formula>
    </cfRule>
  </conditionalFormatting>
  <conditionalFormatting sqref="E447">
    <cfRule type="containsText" dxfId="234" priority="644" operator="containsText" text="fija">
      <formula>NOT(ISERROR(SEARCH("fija",E447)))</formula>
    </cfRule>
    <cfRule type="containsText" dxfId="233" priority="645" operator="containsText" text="domo">
      <formula>NOT(ISERROR(SEARCH("domo",E447)))</formula>
    </cfRule>
  </conditionalFormatting>
  <conditionalFormatting sqref="E450:E452">
    <cfRule type="containsText" dxfId="232" priority="377" operator="containsText" text="domo">
      <formula>NOT(ISERROR(SEARCH("domo",E450)))</formula>
    </cfRule>
    <cfRule type="containsText" dxfId="231" priority="376" operator="containsText" text="fija">
      <formula>NOT(ISERROR(SEARCH("fija",E450)))</formula>
    </cfRule>
  </conditionalFormatting>
  <conditionalFormatting sqref="E467:G478">
    <cfRule type="containsText" dxfId="230" priority="5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29" priority="901" operator="containsText" text="Radio">
      <formula>NOT(ISERROR(SEARCH("Radio",E1)))</formula>
    </cfRule>
  </conditionalFormatting>
  <conditionalFormatting sqref="F437">
    <cfRule type="cellIs" dxfId="228" priority="24" operator="equal">
      <formula>"PTP A FO"</formula>
    </cfRule>
    <cfRule type="containsText" dxfId="227" priority="23" operator="containsText" text="Radio">
      <formula>NOT(ISERROR(SEARCH("Radio",F437)))</formula>
    </cfRule>
  </conditionalFormatting>
  <conditionalFormatting sqref="F1:G436 F447:G447 F449:G467 F468:F473 F474:G1048576">
    <cfRule type="cellIs" dxfId="226" priority="625" operator="equal">
      <formula>"PTP A FO"</formula>
    </cfRule>
  </conditionalFormatting>
  <conditionalFormatting sqref="F1:G467 F468:F473 F474:G1048576">
    <cfRule type="cellIs" dxfId="225" priority="430" operator="equal">
      <formula>"PTP A FO"</formula>
    </cfRule>
  </conditionalFormatting>
  <conditionalFormatting sqref="F1:G467 F474:G1048576 F468:F473">
    <cfRule type="cellIs" dxfId="224" priority="429" operator="equal">
      <formula>$F$10</formula>
    </cfRule>
  </conditionalFormatting>
  <conditionalFormatting sqref="G468:G473">
    <cfRule type="cellIs" dxfId="223" priority="4" operator="equal">
      <formula>"PTP A FO"</formula>
    </cfRule>
    <cfRule type="cellIs" dxfId="222" priority="3" operator="equal">
      <formula>"PTP A FO"</formula>
    </cfRule>
    <cfRule type="cellIs" dxfId="221" priority="2" operator="equal">
      <formula>$F$10</formula>
    </cfRule>
  </conditionalFormatting>
  <conditionalFormatting sqref="H468 H470 H472 H474 H476 H478">
    <cfRule type="containsText" dxfId="220" priority="1" operator="containsText" text="Radio">
      <formula>NOT(ISERROR(SEARCH("Radio",H468)))</formula>
    </cfRule>
  </conditionalFormatting>
  <conditionalFormatting sqref="K4:K478">
    <cfRule type="cellIs" dxfId="219" priority="860" operator="lessThan">
      <formula>0.8</formula>
    </cfRule>
    <cfRule type="cellIs" dxfId="218" priority="861" operator="greaterThan">
      <formula>0.8</formula>
    </cfRule>
  </conditionalFormatting>
  <conditionalFormatting sqref="L479:AN1048576 AP479:AP1048576">
    <cfRule type="notContainsText" dxfId="217" priority="890" operator="notContains" text="Caida">
      <formula>ISERROR(SEARCH("Caida",L479))</formula>
    </cfRule>
  </conditionalFormatting>
  <conditionalFormatting sqref="L479:AN1048576">
    <cfRule type="containsText" dxfId="216" priority="557" operator="containsText" text="Caida">
      <formula>NOT(ISERROR(SEARCH("Caida",L479)))</formula>
    </cfRule>
  </conditionalFormatting>
  <conditionalFormatting sqref="L5:AP478">
    <cfRule type="cellIs" dxfId="215" priority="6" operator="equal">
      <formula>"APAGADO"</formula>
    </cfRule>
  </conditionalFormatting>
  <conditionalFormatting sqref="L479:AP605">
    <cfRule type="cellIs" dxfId="214" priority="7" operator="equal">
      <formula>"apagado"</formula>
    </cfRule>
  </conditionalFormatting>
  <conditionalFormatting sqref="N479:N1048">
    <cfRule type="cellIs" dxfId="213" priority="189" operator="greaterThan">
      <formula>0.8</formula>
    </cfRule>
    <cfRule type="cellIs" dxfId="212" priority="188" operator="lessThan">
      <formula>0.8</formula>
    </cfRule>
    <cfRule type="notContainsText" dxfId="211" priority="186" operator="notContains" text="Caida">
      <formula>ISERROR(SEARCH("Caida",N479))</formula>
    </cfRule>
    <cfRule type="containsText" dxfId="210" priority="187" operator="containsText" text="Caida">
      <formula>NOT(ISERROR(SEARCH("Caida",N479)))</formula>
    </cfRule>
    <cfRule type="cellIs" dxfId="209" priority="316" operator="equal">
      <formula>"APAGADO"</formula>
    </cfRule>
    <cfRule type="cellIs" dxfId="208" priority="212" operator="greaterThan">
      <formula>0.8</formula>
    </cfRule>
  </conditionalFormatting>
  <conditionalFormatting sqref="N479:N1048576 N2 N4">
    <cfRule type="cellIs" dxfId="207" priority="206" operator="equal">
      <formula>$N$13</formula>
    </cfRule>
  </conditionalFormatting>
  <conditionalFormatting sqref="V3:AG3">
    <cfRule type="cellIs" dxfId="206" priority="580" operator="equal">
      <formula>"apagado"</formula>
    </cfRule>
  </conditionalFormatting>
  <conditionalFormatting sqref="V479:AG1048576">
    <cfRule type="cellIs" dxfId="205" priority="20" operator="equal">
      <formula>"apagado"</formula>
    </cfRule>
  </conditionalFormatting>
  <conditionalFormatting sqref="AH479:AP1048576">
    <cfRule type="cellIs" dxfId="204" priority="137" operator="equal">
      <formula>"APAGADO"</formula>
    </cfRule>
  </conditionalFormatting>
  <conditionalFormatting sqref="AO479:AO1048576">
    <cfRule type="notContainsText" dxfId="203" priority="138" operator="notContains" text="Caida">
      <formula>ISERROR(SEARCH("Caida",AO479))</formula>
    </cfRule>
  </conditionalFormatting>
  <conditionalFormatting sqref="AO479:AP1048576">
    <cfRule type="containsText" dxfId="202" priority="139" operator="containsText" text="Caida">
      <formula>NOT(ISERROR(SEARCH("Caida",AO479)))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220" workbookViewId="0">
      <selection activeCell="A233" sqref="A233"/>
    </sheetView>
  </sheetViews>
  <sheetFormatPr baseColWidth="10" defaultRowHeight="14.4" x14ac:dyDescent="0.3"/>
  <cols>
    <col min="1" max="1" width="26.6640625" bestFit="1" customWidth="1"/>
    <col min="3" max="3" width="61.109375" bestFit="1" customWidth="1"/>
    <col min="4" max="4" width="17.88671875" bestFit="1" customWidth="1"/>
    <col min="5" max="5" width="19.664062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 t="str">
        <f>'RESUMEN TOTAL'!O5</f>
        <v>APAGADO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 t="str">
        <f>'RESUMEN TOTAL'!O6</f>
        <v>APAGADO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 t="str">
        <f>'RESUMEN TOTAL'!A479</f>
        <v>PARADAS SEGURAS</v>
      </c>
      <c r="B476">
        <f>'RESUMEN TOTAL'!B479</f>
        <v>32</v>
      </c>
      <c r="C476" t="str">
        <f>'RESUMEN TOTAL'!D479</f>
        <v>Hudson y 834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v. del valle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v. del valle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S399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6" ht="21" x14ac:dyDescent="0.4">
      <c r="E1" s="18" t="s">
        <v>616</v>
      </c>
      <c r="F1" s="18">
        <f>COUNTIF(F3:F403, "APAGADO")</f>
        <v>31</v>
      </c>
      <c r="G1" s="18">
        <f t="shared" ref="G1:AG1" si="0">COUNTIF(G3:G403, "APAGADO")</f>
        <v>30</v>
      </c>
      <c r="H1" s="18">
        <f>COUNTIF(H3:H503, "APAGADO")</f>
        <v>27</v>
      </c>
      <c r="I1" s="18">
        <f t="shared" si="0"/>
        <v>57</v>
      </c>
      <c r="J1" s="18">
        <f t="shared" si="0"/>
        <v>16</v>
      </c>
      <c r="K1" s="18">
        <f t="shared" si="0"/>
        <v>15</v>
      </c>
      <c r="L1" s="18">
        <f t="shared" si="0"/>
        <v>13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 t="str">
        <f>ESTADISTICA!I8</f>
        <v>APAGADO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 t="str">
        <f>ESTADISTICA!K12</f>
        <v>APAGADO</v>
      </c>
      <c r="L13" t="str">
        <f>ESTADISTICA!L12</f>
        <v>APAGADO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 t="str">
        <f>ESTADISTICA!K64</f>
        <v>APAGADO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 t="str">
        <f>ESTADISTICA!K67</f>
        <v>APAGADO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3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3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3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3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3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3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3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3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3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3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3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3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3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3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3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3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3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3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3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3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3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3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3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3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3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3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3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3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3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3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3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 t="str">
        <f>ESTADISTICA!J136</f>
        <v>APAGADO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3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 t="str">
        <f>ESTADISTICA!J137</f>
        <v>APAGADO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3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3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 t="str">
        <f>ESTADISTICA!J139</f>
        <v>APAGADO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3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3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3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3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3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3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3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3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3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 t="str">
        <f>ESTADISTICA!J148</f>
        <v>APAGADO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3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3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3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3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3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3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3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3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3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3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3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3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3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3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3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3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3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3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3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3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3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3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3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3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3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3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3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3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3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3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3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3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3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3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3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3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3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3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 t="str">
        <f>ESTADISTICA!I187</f>
        <v>APAGADO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3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3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3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3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3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3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3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3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3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3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3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3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3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3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3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 t="str">
        <f>ESTADISTICA!I202</f>
        <v>APAGADO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3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3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3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 t="str">
        <f>ESTADISTICA!J205</f>
        <v>APAGADO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3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3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 t="str">
        <f>ESTADISTICA!I208</f>
        <v>APAGADO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3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3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3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3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3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3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3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3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3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3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 t="str">
        <f>ESTADISTICA!K218</f>
        <v>APAGADO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3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3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3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 t="str">
        <f>ESTADISTICA!K221</f>
        <v>APAGADO</v>
      </c>
      <c r="L221" t="str">
        <f>ESTADISTICA!L221</f>
        <v>APAGADO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3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3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3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3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3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3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 t="str">
        <f>ESTADISTICA!K227</f>
        <v>APAGADO</v>
      </c>
      <c r="L227" t="str">
        <f>ESTADISTICA!L227</f>
        <v>APAGADO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3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3">
      <c r="A229" t="str">
        <f>ESTADISTICA!A229</f>
        <v>DON JOSE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 t="str">
        <f>ESTADISTICA!L229</f>
        <v>APAGADO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3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3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3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3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3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3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3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3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3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 t="str">
        <f>ESTADISTICA!G238</f>
        <v>APAGADO</v>
      </c>
      <c r="H238" t="str">
        <f>ESTADISTICA!H238</f>
        <v>APAGADO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3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3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3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3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3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3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3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 t="str">
        <f>ESTADISTICA!G245</f>
        <v>APAGADO</v>
      </c>
      <c r="H245" t="str">
        <f>ESTADISTICA!H245</f>
        <v>APAGADO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3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3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3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3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3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3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3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3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3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3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3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3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3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3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3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3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3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3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3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3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3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3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3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3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3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3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3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3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3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3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3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 t="str">
        <f>ESTADISTICA!I276</f>
        <v>APAGADO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3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3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3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3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 t="str">
        <f>ESTADISTICA!I280</f>
        <v>APAGADO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3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3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3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 t="str">
        <f>ESTADISTICA!I283</f>
        <v>APAGADO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3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 t="str">
        <f>ESTADISTICA!I284</f>
        <v>APAGADO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3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3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3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3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3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3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3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 t="str">
        <f>ESTADISTICA!H291</f>
        <v>APAGADO</v>
      </c>
      <c r="I291" t="str">
        <f>ESTADISTICA!I291</f>
        <v>APAGADO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3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3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3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3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3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 t="str">
        <f>ESTADISTICA!G296</f>
        <v>APAGADO</v>
      </c>
      <c r="H296" t="str">
        <f>ESTADISTICA!H296</f>
        <v>APAGADO</v>
      </c>
      <c r="I296" t="str">
        <f>ESTADISTICA!I296</f>
        <v>APAGADO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3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3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3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3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3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3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3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3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3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3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3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 t="str">
        <f>ESTADISTICA!L307</f>
        <v>APAGADO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3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3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 t="str">
        <f>ESTADISTICA!L309</f>
        <v>APAGADO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3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3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3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3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3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3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3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 t="str">
        <f>ESTADISTICA!G316</f>
        <v>APAGADO</v>
      </c>
      <c r="H316" t="str">
        <f>ESTADISTICA!H316</f>
        <v>APAGADO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3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 t="str">
        <f>ESTADISTICA!G317</f>
        <v>APAGADO</v>
      </c>
      <c r="H317" t="str">
        <f>ESTADISTICA!H317</f>
        <v>APAGADO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3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3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3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3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3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3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3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3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3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 t="str">
        <f>ESTADISTICA!J326</f>
        <v>APAGADO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3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3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3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3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3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3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3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3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3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3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3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3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3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3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3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3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3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3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3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3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3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3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3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3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3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3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3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3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3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3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3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3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 t="str">
        <f>ESTADISTICA!I358</f>
        <v>APAGADO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3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 t="str">
        <f>ESTADISTICA!I359</f>
        <v>APAGADO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3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3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3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3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3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3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3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3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3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3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3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3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3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3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3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3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3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3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3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3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3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3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3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3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3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3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3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3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3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3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3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3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3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3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3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3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3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3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3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3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3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3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3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3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3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3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3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3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3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3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3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3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3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3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3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3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3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3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3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3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3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3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3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3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3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3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3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3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3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3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3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3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3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3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3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3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3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3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3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3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3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3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3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3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3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3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3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3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3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3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3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3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3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3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3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3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3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3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3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3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3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3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3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3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3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3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3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3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3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3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3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3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3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3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3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3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3">
      <c r="A476" t="str">
        <f>ESTADISTICA!A476</f>
        <v>PARADAS SEGURAS</v>
      </c>
      <c r="B476">
        <f>ESTADISTICA!B476</f>
        <v>32</v>
      </c>
      <c r="C476" t="str">
        <f>ESTADISTICA!C476</f>
        <v>Hudson y 834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3">
      <c r="A477" t="str">
        <f>ESTADISTICA!A477</f>
        <v>PARADAS SEGURAS</v>
      </c>
      <c r="B477" t="str">
        <f>ESTADISTICA!B477</f>
        <v>32 I</v>
      </c>
      <c r="C477" t="str">
        <f>ESTADISTICA!C477</f>
        <v>Hudson y 834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3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3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3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3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3">
      <c r="A482" t="str">
        <f>ESTADISTICA!A482</f>
        <v>PARADAS SEGURAS</v>
      </c>
      <c r="B482" t="str">
        <f>ESTADISTICA!B482</f>
        <v>35 C</v>
      </c>
      <c r="C482" t="str">
        <f>ESTADISTICA!C482</f>
        <v>Hudson y v. del valle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3">
      <c r="A483" t="str">
        <f>ESTADISTICA!A483</f>
        <v>PARADAS SEGURAS</v>
      </c>
      <c r="B483" t="str">
        <f>ESTADISTICA!B483</f>
        <v>35 I</v>
      </c>
      <c r="C483" t="str">
        <f>ESTADISTICA!C483</f>
        <v>hudson y v. del valle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3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3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3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3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3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3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3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3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3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3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3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3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3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3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3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3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3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3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3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3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3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3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3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3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3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3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3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3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3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3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3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3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3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AB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29" max="29" width="13.109375" bestFit="1" customWidth="1"/>
    <col min="32" max="32" width="13.109375" bestFit="1" customWidth="1"/>
  </cols>
  <sheetData>
    <row r="1" spans="1:36" ht="18" x14ac:dyDescent="0.35">
      <c r="C1" s="30" t="s">
        <v>981</v>
      </c>
      <c r="D1" s="31">
        <f>COUNTIFS(E4:E401,"=Fibra Optica")</f>
        <v>272</v>
      </c>
    </row>
    <row r="2" spans="1:36" ht="21" x14ac:dyDescent="0.4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26</v>
      </c>
      <c r="H2" s="18">
        <f>COUNTIFS(H4:H501, "=APAGADO",E4:E501,"=Fibra Optica")</f>
        <v>25</v>
      </c>
      <c r="I2" s="18">
        <f>COUNTIFS(I4:I501, "=APAGADO",E4:E501,"=Fibra Optica")</f>
        <v>45</v>
      </c>
      <c r="J2" s="18">
        <f>COUNTIFS(J4:J501, "=APAGADO",E4:E501,"=Fibra Optica")</f>
        <v>13</v>
      </c>
      <c r="K2" s="18">
        <f>COUNTIFS(K4:K501, "=APAGADO",E4:E501,"=Fibra Optica")</f>
        <v>12</v>
      </c>
      <c r="L2" s="18">
        <f>COUNTIFS(L4:L501, "=APAGADO",E4:E501,"=Fibra Optica")</f>
        <v>12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COUNTIFS(P4:P501, "=APAGADO",E4:E501,"=Fibra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 t="str">
        <f>'RESUMEN TOTAL'!A479</f>
        <v>PARADAS SEGURAS</v>
      </c>
      <c r="B476">
        <f>'RESUMEN TOTAL'!B479</f>
        <v>32</v>
      </c>
      <c r="C476" t="str">
        <f>'RESUMEN TOTAL'!D479</f>
        <v>Hudson y 834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v. del valle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v. del valle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6" ht="21" x14ac:dyDescent="0.4">
      <c r="C1" s="32" t="s">
        <v>1147</v>
      </c>
      <c r="D1" s="32"/>
    </row>
    <row r="2" spans="1:36" ht="21" x14ac:dyDescent="0.4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6</v>
      </c>
      <c r="J2" s="18">
        <f>COUNTIFS(J5:J502, "=APAGADO",E5:E502,"=PTO A FO")</f>
        <v>1</v>
      </c>
      <c r="K2" s="18">
        <f>COUNTIFS(K5:K502, "=APAGADO",E5:E502,"=PTO A FO")</f>
        <v>1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3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 t="str">
        <f>'RESUMEN TOTAL'!O6</f>
        <v>APAGADO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3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3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3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3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3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 t="str">
        <f>'RESUMEN TOTAL'!O11</f>
        <v>APAGADO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3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 t="str">
        <f>'RESUMEN TOTAL'!O12</f>
        <v>APAGADO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3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 t="str">
        <f>'RESUMEN TOTAL'!O13</f>
        <v>APAGADO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3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3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 t="str">
        <f>'RESUMEN TOTAL'!Q15</f>
        <v>APAGADO</v>
      </c>
      <c r="L13" t="str">
        <f>'RESUMEN TOTAL'!R15</f>
        <v>APAGADO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3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3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3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3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3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3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3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3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3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3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3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3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3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3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3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3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3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3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3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3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3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3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3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3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3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3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3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3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3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3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3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3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3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3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3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3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3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3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3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3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3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3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3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3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3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3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3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3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3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3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3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3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 t="str">
        <f>'RESUMEN TOTAL'!Q67</f>
        <v>APAGADO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3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3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3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 t="str">
        <f>'RESUMEN TOTAL'!Q70</f>
        <v>APAGADO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3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3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3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3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3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3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3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3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3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3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3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3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3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3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3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3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3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3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3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3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3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3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3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3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3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3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3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3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3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3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3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3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3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3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3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3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3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3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3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3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3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3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3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3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3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 t="str">
        <f>'RESUMEN TOTAL'!Q115</f>
        <v>APAGADO</v>
      </c>
      <c r="L113" t="str">
        <f>'RESUMEN TOTAL'!R115</f>
        <v>APAGADO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3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3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3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3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3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3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3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3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3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3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3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3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3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3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3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 t="str">
        <f>'RESUMEN TOTAL'!P130</f>
        <v>APAGADO</v>
      </c>
      <c r="K128" t="str">
        <f>'RESUMEN TOTAL'!Q130</f>
        <v>APAGADO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3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3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3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3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3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3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3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3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3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 t="str">
        <f>'RESUMEN TOTAL'!P139</f>
        <v>APAGADO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3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 t="str">
        <f>'RESUMEN TOTAL'!P140</f>
        <v>APAGADO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3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 t="str">
        <f>'RESUMEN TOTAL'!P141</f>
        <v>APAGADO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3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 t="str">
        <f>'RESUMEN TOTAL'!P142</f>
        <v>APAGADO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3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3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3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3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3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3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3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3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3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 t="str">
        <f>'RESUMEN TOTAL'!P151</f>
        <v>APAGADO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3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 t="str">
        <f>'RESUMEN TOTAL'!M152</f>
        <v>APAGADO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3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3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3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3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3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3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3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3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3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3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3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3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3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3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3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3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3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3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3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3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3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3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3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3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3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3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 t="str">
        <f>'RESUMEN TOTAL'!O178</f>
        <v>APAGADO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3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 t="str">
        <f>'RESUMEN TOTAL'!O179</f>
        <v>APAGADO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3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 t="str">
        <f>'RESUMEN TOTAL'!O180</f>
        <v>APAGADO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3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 t="str">
        <f>'RESUMEN TOTAL'!O181</f>
        <v>APAGADO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3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 t="str">
        <f>'RESUMEN TOTAL'!O182</f>
        <v>APAGADO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3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 t="str">
        <f>'RESUMEN TOTAL'!O183</f>
        <v>APAGADO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3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3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 t="str">
        <f>'RESUMEN TOTAL'!O185</f>
        <v>APAGADO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3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 t="str">
        <f>'RESUMEN TOTAL'!O186</f>
        <v>APAGADO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3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 t="str">
        <f>'RESUMEN TOTAL'!O187</f>
        <v>APAGADO</v>
      </c>
      <c r="J185" t="str">
        <f>'RESUMEN TOTAL'!P187</f>
        <v>APAGADO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3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 t="str">
        <f>'RESUMEN TOTAL'!O188</f>
        <v>APAGADO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3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 t="str">
        <f>'RESUMEN TOTAL'!O189</f>
        <v>APAGADO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3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 t="str">
        <f>'RESUMEN TOTAL'!O190</f>
        <v>APAGADO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3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 t="str">
        <f>'RESUMEN TOTAL'!O191</f>
        <v>APAGADO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3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 t="str">
        <f>'RESUMEN TOTAL'!O192</f>
        <v>APAGADO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3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3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3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 t="str">
        <f>'RESUMEN TOTAL'!M195</f>
        <v>APAGADO</v>
      </c>
      <c r="H193" t="str">
        <f>'RESUMEN TOTAL'!N195</f>
        <v>APAGADO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3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3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3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3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3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3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3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3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3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 t="str">
        <f>'RESUMEN TOTAL'!O204</f>
        <v>APAGADO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3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 t="str">
        <f>'RESUMEN TOTAL'!O205</f>
        <v>APAGADO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3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 t="str">
        <f>'RESUMEN TOTAL'!O206</f>
        <v>APAGADO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3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 t="str">
        <f>'RESUMEN TOTAL'!O207</f>
        <v>APAGADO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3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 t="str">
        <f>'RESUMEN TOTAL'!O208</f>
        <v>APAGADO</v>
      </c>
      <c r="J206" t="str">
        <f>'RESUMEN TOTAL'!P208</f>
        <v>APAGADO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3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 t="str">
        <f>'RESUMEN TOTAL'!O209</f>
        <v>APAGADO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3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3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 t="str">
        <f>'RESUMEN TOTAL'!O211</f>
        <v>APAGADO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3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3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3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3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3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3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3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3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3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3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 t="str">
        <f>'RESUMEN TOTAL'!Q221</f>
        <v>APAGADO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3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3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3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 t="str">
        <f>'RESUMEN TOTAL'!M224</f>
        <v>APAGADO</v>
      </c>
      <c r="H222" t="str">
        <f>'RESUMEN TOTAL'!N224</f>
        <v>APAGADO</v>
      </c>
      <c r="I222" t="str">
        <f>'RESUMEN TOTAL'!O224</f>
        <v>APAGADO</v>
      </c>
      <c r="J222" t="str">
        <f>'RESUMEN TOTAL'!P224</f>
        <v>APAGADO</v>
      </c>
      <c r="K222" t="str">
        <f>'RESUMEN TOTAL'!Q224</f>
        <v>APAGADO</v>
      </c>
      <c r="L222" t="str">
        <f>'RESUMEN TOTAL'!R224</f>
        <v>APAGADO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3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3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3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3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3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3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 t="str">
        <f>'RESUMEN TOTAL'!Q230</f>
        <v>APAGADO</v>
      </c>
      <c r="L228" t="str">
        <f>'RESUMEN TOTAL'!R230</f>
        <v>APAGADO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3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3">
      <c r="A230" t="str">
        <f>'RESUMEN TOTAL'!A232</f>
        <v>DON JOSE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 t="str">
        <f>'RESUMEN TOTAL'!R232</f>
        <v>APAGADO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3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3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3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3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3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3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3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 t="str">
        <f>'RESUMEN TOTAL'!M239</f>
        <v>APAGADO</v>
      </c>
      <c r="H237" t="str">
        <f>'RESUMEN TOTAL'!N239</f>
        <v>APAGADO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3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 t="str">
        <f>'RESUMEN TOTAL'!M240</f>
        <v>APAGADO</v>
      </c>
      <c r="H238" t="str">
        <f>'RESUMEN TOTAL'!N240</f>
        <v>APAGADO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3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 t="str">
        <f>'RESUMEN TOTAL'!M241</f>
        <v>APAGADO</v>
      </c>
      <c r="H239" t="str">
        <f>'RESUMEN TOTAL'!N241</f>
        <v>APAGADO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3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3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3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3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>
        <f>'RESUMEN TOTAL'!S245</f>
        <v>0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3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 t="str">
        <f>'RESUMEN TOTAL'!M246</f>
        <v>APAGADO</v>
      </c>
      <c r="H244" t="str">
        <f>'RESUMEN TOTAL'!N246</f>
        <v>APAGADO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3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 t="str">
        <f>'RESUMEN TOTAL'!M247</f>
        <v>APAGADO</v>
      </c>
      <c r="H245" t="str">
        <f>'RESUMEN TOTAL'!N247</f>
        <v>APAGADO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3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 t="str">
        <f>'RESUMEN TOTAL'!M248</f>
        <v>APAGADO</v>
      </c>
      <c r="H246" t="str">
        <f>'RESUMEN TOTAL'!N248</f>
        <v>APAGADO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3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3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3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3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3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3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3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3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3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3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3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3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3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3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3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3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3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3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3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3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3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3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3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3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3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3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3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3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3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3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3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 t="str">
        <f>'RESUMEN TOTAL'!O279</f>
        <v>APAGADO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3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3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3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 t="str">
        <f>'RESUMEN TOTAL'!O282</f>
        <v>APAGADO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3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 t="str">
        <f>'RESUMEN TOTAL'!O283</f>
        <v>APAGADO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3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 t="str">
        <f>'RESUMEN TOTAL'!O284</f>
        <v>APAGADO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3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 t="str">
        <f>'RESUMEN TOTAL'!O285</f>
        <v>APAGADO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3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 t="str">
        <f>'RESUMEN TOTAL'!O286</f>
        <v>APAGADO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3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 t="str">
        <f>'RESUMEN TOTAL'!O287</f>
        <v>APAGADO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3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3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3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3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3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3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3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 t="str">
        <f>'RESUMEN TOTAL'!N294</f>
        <v>APAGADO</v>
      </c>
      <c r="I292" t="str">
        <f>'RESUMEN TOTAL'!O294</f>
        <v>APAGADO</v>
      </c>
      <c r="J292">
        <f>'RESUMEN TOTAL'!P294</f>
        <v>0</v>
      </c>
      <c r="K292" t="str">
        <f>'RESUMEN TOTAL'!Q294</f>
        <v>APAGADO</v>
      </c>
      <c r="L292" t="str">
        <f>'RESUMEN TOTAL'!R294</f>
        <v>APAGADO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3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3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3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3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3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 t="str">
        <f>'RESUMEN TOTAL'!M299</f>
        <v>APAGADO</v>
      </c>
      <c r="H297" t="str">
        <f>'RESUMEN TOTAL'!N299</f>
        <v>APAGADO</v>
      </c>
      <c r="I297" t="str">
        <f>'RESUMEN TOTAL'!O299</f>
        <v>APAGADO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3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3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3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3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3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3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3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3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3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3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3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 t="str">
        <f>'RESUMEN TOTAL'!R310</f>
        <v>APAGADO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3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3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 t="str">
        <f>'RESUMEN TOTAL'!R312</f>
        <v>APAGADO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3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3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3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3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3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3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3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 t="str">
        <f>'RESUMEN TOTAL'!M319</f>
        <v>APAGADO</v>
      </c>
      <c r="H317" t="str">
        <f>'RESUMEN TOTAL'!N319</f>
        <v>APAGADO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3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 t="str">
        <f>'RESUMEN TOTAL'!M320</f>
        <v>APAGADO</v>
      </c>
      <c r="H318" t="str">
        <f>'RESUMEN TOTAL'!N320</f>
        <v>APAGADO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3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 t="str">
        <f>'RESUMEN TOTAL'!M321</f>
        <v>APAGADO</v>
      </c>
      <c r="H319" t="str">
        <f>'RESUMEN TOTAL'!N321</f>
        <v>APAGADO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3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 t="str">
        <f>'RESUMEN TOTAL'!M322</f>
        <v>APAGADO</v>
      </c>
      <c r="H320" t="str">
        <f>'RESUMEN TOTAL'!N322</f>
        <v>APAGADO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3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3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3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3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3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3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3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 t="str">
        <f>'RESUMEN TOTAL'!P329</f>
        <v>APAGADO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3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3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3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3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3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3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3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3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3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 t="str">
        <f>'RESUMEN TOTAL'!P338</f>
        <v>APAGADO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3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3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3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3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 t="str">
        <f>'RESUMEN TOTAL'!M342</f>
        <v>APAGADO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3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3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3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3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3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3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3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3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3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3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3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3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3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3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 t="str">
        <f>'RESUMEN TOTAL'!M356</f>
        <v>APAGADO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3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3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3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3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3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 t="str">
        <f>'RESUMEN TOTAL'!O361</f>
        <v>APAGADO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3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 t="str">
        <f>'RESUMEN TOTAL'!O362</f>
        <v>APAGADO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3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3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3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3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3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3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3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3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3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3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3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3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3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3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3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3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3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3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3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3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3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3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3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3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3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3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3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3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3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3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3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3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3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3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3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3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3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3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3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3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3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3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3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3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3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3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3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3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3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3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3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3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3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3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3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3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3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3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3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3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3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3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3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3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3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3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3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3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3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3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3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3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3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3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3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3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3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3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3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3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3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3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3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3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3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3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3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3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3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3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3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3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3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3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3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3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3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3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3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3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3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3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3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 t="str">
        <f>'RESUMEN TOTAL'!M465</f>
        <v>APAGADO</v>
      </c>
      <c r="H463">
        <f>'RESUMEN TOTAL'!N465</f>
        <v>0</v>
      </c>
      <c r="I463" t="str">
        <f>'RESUMEN TOTAL'!O465</f>
        <v>APAGADO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>
        <f>'RESUMEN TOTAL'!Y465</f>
        <v>0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3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 t="str">
        <f>'RESUMEN TOTAL'!M466</f>
        <v>APAGADO</v>
      </c>
      <c r="H464">
        <f>'RESUMEN TOTAL'!N466</f>
        <v>0</v>
      </c>
      <c r="I464" t="str">
        <f>'RESUMEN TOTAL'!O466</f>
        <v>APAGADO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3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3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3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3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3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3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3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3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3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3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3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3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3">
      <c r="A477" t="str">
        <f>'RESUMEN TOTAL'!A479</f>
        <v>PARADAS SEGURAS</v>
      </c>
      <c r="B477">
        <f>'RESUMEN TOTAL'!B479</f>
        <v>32</v>
      </c>
      <c r="C477" t="str">
        <f>'RESUMEN TOTAL'!D479</f>
        <v>Hudson y 834</v>
      </c>
      <c r="D477">
        <f>'RESUMEN TOTAL'!E479</f>
        <v>0</v>
      </c>
      <c r="E477">
        <f>'RESUMEN TOTAL'!F479</f>
        <v>0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3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</v>
      </c>
      <c r="D478">
        <f>'RESUMEN TOTAL'!E480</f>
        <v>0</v>
      </c>
      <c r="E478">
        <f>'RESUMEN TOTAL'!F480</f>
        <v>0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>
        <f>'RESUMEN TOTAL'!O480</f>
        <v>0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3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</v>
      </c>
      <c r="D479">
        <f>'RESUMEN TOTAL'!E481</f>
        <v>0</v>
      </c>
      <c r="E479">
        <f>'RESUMEN TOTAL'!F481</f>
        <v>0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3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</v>
      </c>
      <c r="D480">
        <f>'RESUMEN TOTAL'!E482</f>
        <v>0</v>
      </c>
      <c r="E480">
        <f>'RESUMEN TOTAL'!F482</f>
        <v>0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3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</v>
      </c>
      <c r="D481">
        <f>'RESUMEN TOTAL'!E483</f>
        <v>0</v>
      </c>
      <c r="E481">
        <f>'RESUMEN TOTAL'!F483</f>
        <v>0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3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</v>
      </c>
      <c r="D482">
        <f>'RESUMEN TOTAL'!E484</f>
        <v>0</v>
      </c>
      <c r="E482">
        <f>'RESUMEN TOTAL'!F484</f>
        <v>0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3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v. del valle</v>
      </c>
      <c r="D483">
        <f>'RESUMEN TOTAL'!E485</f>
        <v>0</v>
      </c>
      <c r="E483">
        <f>'RESUMEN TOTAL'!F485</f>
        <v>0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>
        <f>'RESUMEN TOTAL'!O485</f>
        <v>0</v>
      </c>
      <c r="J483">
        <f>'RESUMEN TOTAL'!P485</f>
        <v>0</v>
      </c>
      <c r="K483">
        <f>'RESUMEN TOTAL'!Q485</f>
        <v>0</v>
      </c>
      <c r="L483">
        <f>'RESUMEN TOTAL'!R485</f>
        <v>0</v>
      </c>
      <c r="M483">
        <f>'RESUMEN TOTAL'!S485</f>
        <v>0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3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v. del valle</v>
      </c>
      <c r="D484">
        <f>'RESUMEN TOTAL'!E486</f>
        <v>0</v>
      </c>
      <c r="E484">
        <f>'RESUMEN TOTAL'!F486</f>
        <v>0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3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3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3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3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3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3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3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3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3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3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3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3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3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3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3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3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3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3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3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3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3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3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3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3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3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3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3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3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3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3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3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3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3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3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3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3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3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3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3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3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3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3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3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3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3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3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3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3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3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3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3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3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3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3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3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3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3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3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3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3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3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3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3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3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3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3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3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3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3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3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3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3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3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3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3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3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3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3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3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3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3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3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3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3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3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3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3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3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3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3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3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3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3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3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3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3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3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3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3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3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3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3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3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3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3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3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3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3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3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3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3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3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3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3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3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3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3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3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3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3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I2" sqref="I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  <col min="35" max="35" width="11.44140625" customWidth="1"/>
  </cols>
  <sheetData>
    <row r="1" spans="1:36" ht="21" x14ac:dyDescent="0.4">
      <c r="C1" s="32" t="s">
        <v>982</v>
      </c>
      <c r="D1" s="32">
        <f>COUNTIFS(E4:E400,"=radio")</f>
        <v>89</v>
      </c>
    </row>
    <row r="2" spans="1:36" ht="21" x14ac:dyDescent="0.4">
      <c r="E2" s="18" t="s">
        <v>616</v>
      </c>
      <c r="F2" s="18">
        <f>COUNTIFS(F4:F500, "=APAGADO",E4:E500,"=radio")</f>
        <v>4</v>
      </c>
      <c r="G2" s="18">
        <f>COUNTIFS(G4:G500, "=APAGADO",E4:E500,"=radio")</f>
        <v>4</v>
      </c>
      <c r="H2" s="18">
        <f>COUNTIFS(H4:H500, "=APAGADO",E4:E500,"=radio")</f>
        <v>2</v>
      </c>
      <c r="I2" s="18">
        <f>COUNTIFS(I4:I500, "=APAGADO",E4:E500,"=radio")</f>
        <v>4</v>
      </c>
      <c r="J2" s="18">
        <f>COUNTIFS(J4:J500, "=APAGADO",E4:E500,"=radio")</f>
        <v>2</v>
      </c>
      <c r="K2" s="18">
        <f>COUNTIFS(K4:K500, "=APAGADO",E4:E500,"=radio")</f>
        <v>1</v>
      </c>
      <c r="L2" s="18">
        <f>COUNTIFS(L4:L500, "=APAGADO",E4:E500,"=radio")</f>
        <v>1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>
        <f>'RESUMEN TOTAL'!AP221</f>
        <v>0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>
        <f>'RESUMEN TOTAL'!AP230</f>
        <v>0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>
        <f>'RESUMEN TOTAL'!AP231</f>
        <v>0</v>
      </c>
    </row>
    <row r="229" spans="1:36" x14ac:dyDescent="0.3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>
        <f>'RESUMEN TOTAL'!AP232</f>
        <v>0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>
        <f>'RESUMEN TOTAL'!AP245</f>
        <v>0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>
        <f>'RESUMEN TOTAL'!AP338</f>
        <v>0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>
        <f>'RESUMEN TOTAL'!AP350</f>
        <v>0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>
        <f>'RESUMEN TOTAL'!AP351</f>
        <v>0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>
        <f>'RESUMEN TOTAL'!AP380</f>
        <v>0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>
        <f>'RESUMEN TOTAL'!AP417</f>
        <v>0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>
        <f>'RESUMEN TOTAL'!AP418</f>
        <v>0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>
        <f>'RESUMEN TOTAL'!AP463</f>
        <v>0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>
        <f>'RESUMEN TOTAL'!AP464</f>
        <v>0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>
        <f>'RESUMEN TOTAL'!AP465</f>
        <v>0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>
        <f>'RESUMEN TOTAL'!AP466</f>
        <v>0</v>
      </c>
    </row>
    <row r="464" spans="1:36" x14ac:dyDescent="0.3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3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3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3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3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3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3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3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3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>
        <f>'RESUMEN TOTAL'!AP475</f>
        <v>0</v>
      </c>
    </row>
    <row r="473" spans="1:36" x14ac:dyDescent="0.3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>
        <f>'RESUMEN TOTAL'!AP476</f>
        <v>0</v>
      </c>
    </row>
    <row r="474" spans="1:36" x14ac:dyDescent="0.3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>
        <f>'RESUMEN TOTAL'!AP477</f>
        <v>0</v>
      </c>
    </row>
    <row r="475" spans="1:36" x14ac:dyDescent="0.3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>
        <f>'RESUMEN TOTAL'!AP478</f>
        <v>0</v>
      </c>
    </row>
    <row r="476" spans="1:36" x14ac:dyDescent="0.3">
      <c r="A476" t="str">
        <f>'RESUMEN TOTAL'!A479</f>
        <v>PARADAS SEGURAS</v>
      </c>
      <c r="B476">
        <f>'RESUMEN TOTAL'!B479</f>
        <v>32</v>
      </c>
      <c r="C476" t="str">
        <f>'RESUMEN TOTAL'!D479</f>
        <v>Hudson y 834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3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3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3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3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3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3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v. del valle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>
        <f>'RESUMEN TOTAL'!AP485</f>
        <v>0</v>
      </c>
    </row>
    <row r="483" spans="1:36" x14ac:dyDescent="0.3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v. del valle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3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3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3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3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3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3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3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3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3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3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3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3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3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3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3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3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3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3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3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3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3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3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3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3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3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3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3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3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3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3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3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3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3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3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3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3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3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3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3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3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3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3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3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3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3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3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3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3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31" sqref="F31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3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482</v>
      </c>
      <c r="G2" s="36">
        <f t="shared" ref="G2" si="1">E2/F2</f>
        <v>6.4315352697095429E-2</v>
      </c>
    </row>
    <row r="3" spans="1:7" x14ac:dyDescent="0.3">
      <c r="A3" s="17">
        <f>'APAGADOS RADIO'!G3</f>
        <v>45140</v>
      </c>
      <c r="B3">
        <f>'APAGADOS RADIO'!G2+D3</f>
        <v>4</v>
      </c>
      <c r="C3">
        <f>'APAGADOS FIBRA'!G2</f>
        <v>26</v>
      </c>
      <c r="D3">
        <f>'APAGADOS ANTENA'!G2</f>
        <v>0</v>
      </c>
      <c r="E3">
        <f t="shared" ref="E3" si="2">B3+C3</f>
        <v>30</v>
      </c>
      <c r="F3">
        <f>'RESUMEN TOTAL'!B1</f>
        <v>482</v>
      </c>
      <c r="G3" s="36">
        <f t="shared" ref="G3" si="3">E3/F3</f>
        <v>6.2240663900414939E-2</v>
      </c>
    </row>
    <row r="4" spans="1:7" x14ac:dyDescent="0.3">
      <c r="A4" s="17">
        <f>'APAGADOS RADIO'!H3</f>
        <v>45141</v>
      </c>
      <c r="B4">
        <f>'APAGADOS RADIO'!H2+D4</f>
        <v>2</v>
      </c>
      <c r="C4">
        <f>'APAGADOS FIBRA'!H2</f>
        <v>25</v>
      </c>
      <c r="D4">
        <f>'APAGADOS ANTENA'!H2</f>
        <v>0</v>
      </c>
      <c r="E4">
        <f t="shared" ref="E4:E7" si="4">B4+C4</f>
        <v>27</v>
      </c>
      <c r="F4">
        <f>'RESUMEN TOTAL'!B1</f>
        <v>482</v>
      </c>
      <c r="G4" s="36">
        <f t="shared" ref="G4:G7" si="5">E4/F4</f>
        <v>5.6016597510373446E-2</v>
      </c>
    </row>
    <row r="5" spans="1:7" x14ac:dyDescent="0.3">
      <c r="A5" s="17">
        <f>'APAGADOS RADIO'!I3</f>
        <v>45142</v>
      </c>
      <c r="B5">
        <f>'APAGADOS RADIO'!I2+D5</f>
        <v>10</v>
      </c>
      <c r="C5">
        <f>'APAGADOS FIBRA'!I2</f>
        <v>45</v>
      </c>
      <c r="D5">
        <f>'APAGADOS ANTENA'!I2</f>
        <v>6</v>
      </c>
      <c r="E5">
        <f t="shared" si="4"/>
        <v>55</v>
      </c>
      <c r="F5">
        <f>'RESUMEN TOTAL'!B1</f>
        <v>482</v>
      </c>
      <c r="G5" s="36">
        <f t="shared" si="5"/>
        <v>0.11410788381742738</v>
      </c>
    </row>
    <row r="6" spans="1:7" x14ac:dyDescent="0.3">
      <c r="A6" s="17">
        <f>'APAGADOS RADIO'!J3</f>
        <v>45143</v>
      </c>
      <c r="B6">
        <f>'APAGADOS RADIO'!J2+D6</f>
        <v>3</v>
      </c>
      <c r="C6">
        <f>'APAGADOS FIBRA'!J2</f>
        <v>13</v>
      </c>
      <c r="D6">
        <f>'APAGADOS ANTENA'!J2</f>
        <v>1</v>
      </c>
      <c r="E6">
        <f t="shared" si="4"/>
        <v>16</v>
      </c>
      <c r="F6">
        <f>'RESUMEN TOTAL'!B1</f>
        <v>482</v>
      </c>
      <c r="G6" s="36">
        <f t="shared" si="5"/>
        <v>3.3195020746887967E-2</v>
      </c>
    </row>
    <row r="7" spans="1:7" x14ac:dyDescent="0.3">
      <c r="A7" s="17">
        <f>'APAGADOS RADIO'!K3</f>
        <v>45144</v>
      </c>
      <c r="B7">
        <f>'APAGADOS RADIO'!K2+D7</f>
        <v>2</v>
      </c>
      <c r="C7">
        <f>'APAGADOS FIBRA'!K2</f>
        <v>12</v>
      </c>
      <c r="D7">
        <f>'APAGADOS ANTENA'!K2</f>
        <v>1</v>
      </c>
      <c r="E7">
        <f t="shared" si="4"/>
        <v>14</v>
      </c>
      <c r="F7">
        <f>'RESUMEN TOTAL'!B1</f>
        <v>482</v>
      </c>
      <c r="G7" s="36">
        <f t="shared" si="5"/>
        <v>2.9045643153526972E-2</v>
      </c>
    </row>
    <row r="8" spans="1:7" x14ac:dyDescent="0.3">
      <c r="A8" s="17">
        <f>'APAGADOS RADIO'!L3</f>
        <v>45145</v>
      </c>
      <c r="B8">
        <f>'APAGADOS RADIO'!L2+D8</f>
        <v>1</v>
      </c>
      <c r="C8">
        <f>'APAGADOS FIBRA'!L2</f>
        <v>12</v>
      </c>
      <c r="D8">
        <f>'APAGADOS ANTENA'!L2</f>
        <v>0</v>
      </c>
      <c r="E8">
        <f t="shared" ref="E8:E18" si="6">B8+C8</f>
        <v>13</v>
      </c>
      <c r="F8">
        <f>'RESUMEN TOTAL'!B1</f>
        <v>482</v>
      </c>
      <c r="G8" s="36">
        <f t="shared" ref="G8:G18" si="7">E8/F8</f>
        <v>2.6970954356846474E-2</v>
      </c>
    </row>
    <row r="9" spans="1:7" x14ac:dyDescent="0.3">
      <c r="A9" s="17">
        <f>'APAGADOS RADIO'!M3</f>
        <v>45146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482</v>
      </c>
      <c r="G9" s="36">
        <f t="shared" si="7"/>
        <v>0</v>
      </c>
    </row>
    <row r="10" spans="1:7" x14ac:dyDescent="0.3">
      <c r="A10" s="17">
        <f>'APAGADOS RADIO'!N3</f>
        <v>45147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482</v>
      </c>
      <c r="G10" s="36">
        <f t="shared" si="7"/>
        <v>0</v>
      </c>
    </row>
    <row r="11" spans="1:7" x14ac:dyDescent="0.3">
      <c r="A11" s="17">
        <f>'APAGADOS RADIO'!O3</f>
        <v>45148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482</v>
      </c>
      <c r="G11" s="36">
        <f t="shared" si="7"/>
        <v>0</v>
      </c>
    </row>
    <row r="12" spans="1:7" x14ac:dyDescent="0.3">
      <c r="A12" s="17">
        <f>'APAGADOS RADIO'!P3</f>
        <v>45149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482</v>
      </c>
      <c r="G12" s="36">
        <f t="shared" si="7"/>
        <v>0</v>
      </c>
    </row>
    <row r="13" spans="1:7" x14ac:dyDescent="0.3">
      <c r="A13" s="17">
        <f>'APAGADOS RADIO'!Q3</f>
        <v>45150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482</v>
      </c>
      <c r="G13" s="36">
        <f t="shared" si="7"/>
        <v>0</v>
      </c>
    </row>
    <row r="14" spans="1:7" x14ac:dyDescent="0.3">
      <c r="A14" s="17">
        <f>'APAGADOS RADIO'!R3</f>
        <v>45151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482</v>
      </c>
      <c r="G14" s="36">
        <f t="shared" si="7"/>
        <v>0</v>
      </c>
    </row>
    <row r="15" spans="1:7" x14ac:dyDescent="0.3">
      <c r="A15" s="17">
        <f>'APAGADOS RADIO'!S3</f>
        <v>45152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482</v>
      </c>
      <c r="G15" s="36">
        <f t="shared" si="7"/>
        <v>0</v>
      </c>
    </row>
    <row r="16" spans="1:7" x14ac:dyDescent="0.3">
      <c r="A16" s="17">
        <f>'APAGADOS RADIO'!T3</f>
        <v>45153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482</v>
      </c>
      <c r="G16" s="36">
        <f t="shared" si="7"/>
        <v>0</v>
      </c>
    </row>
    <row r="17" spans="1:7" x14ac:dyDescent="0.3">
      <c r="A17" s="17">
        <f>'APAGADOS RADIO'!U3</f>
        <v>45154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482</v>
      </c>
      <c r="G17" s="36">
        <f t="shared" si="7"/>
        <v>0</v>
      </c>
    </row>
    <row r="18" spans="1:7" x14ac:dyDescent="0.3">
      <c r="A18" s="17">
        <f>'APAGADOS RADIO'!V3</f>
        <v>45155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482</v>
      </c>
      <c r="G18" s="36">
        <f t="shared" si="7"/>
        <v>0</v>
      </c>
    </row>
    <row r="19" spans="1:7" x14ac:dyDescent="0.3">
      <c r="A19" s="17">
        <f>'APAGADOS RADIO'!W3</f>
        <v>45156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482</v>
      </c>
      <c r="G19" s="36">
        <f t="shared" ref="G19:G31" si="9">E19/F19</f>
        <v>0</v>
      </c>
    </row>
    <row r="20" spans="1:7" x14ac:dyDescent="0.3">
      <c r="A20" s="17">
        <f>'APAGADOS RADIO'!X3</f>
        <v>45157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482</v>
      </c>
      <c r="G20" s="36">
        <f t="shared" si="9"/>
        <v>0</v>
      </c>
    </row>
    <row r="21" spans="1:7" x14ac:dyDescent="0.3">
      <c r="A21" s="17">
        <f>'APAGADOS RADIO'!Y3</f>
        <v>45158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482</v>
      </c>
      <c r="G21" s="36">
        <f t="shared" si="9"/>
        <v>0</v>
      </c>
    </row>
    <row r="22" spans="1:7" x14ac:dyDescent="0.3">
      <c r="A22" s="17">
        <f>'APAGADOS RADIO'!Z3</f>
        <v>45159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482</v>
      </c>
      <c r="G22" s="36">
        <f t="shared" si="9"/>
        <v>0</v>
      </c>
    </row>
    <row r="23" spans="1:7" x14ac:dyDescent="0.3">
      <c r="A23" s="17">
        <f>'APAGADOS RADIO'!AA3</f>
        <v>45160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482</v>
      </c>
      <c r="G23" s="36">
        <f t="shared" si="9"/>
        <v>0</v>
      </c>
    </row>
    <row r="24" spans="1:7" x14ac:dyDescent="0.3">
      <c r="A24" s="17">
        <f>'APAGADOS RADIO'!AB3</f>
        <v>45161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482</v>
      </c>
      <c r="G24" s="36">
        <f t="shared" si="9"/>
        <v>0</v>
      </c>
    </row>
    <row r="25" spans="1:7" x14ac:dyDescent="0.3">
      <c r="A25" s="17">
        <f>'APAGADOS RADIO'!AC3</f>
        <v>45162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482</v>
      </c>
      <c r="G25" s="36">
        <f t="shared" si="9"/>
        <v>0</v>
      </c>
    </row>
    <row r="26" spans="1:7" x14ac:dyDescent="0.3">
      <c r="A26" s="17">
        <f>'APAGADOS RADIO'!AD3</f>
        <v>45163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482</v>
      </c>
      <c r="G26" s="36">
        <f t="shared" si="9"/>
        <v>0</v>
      </c>
    </row>
    <row r="27" spans="1:7" x14ac:dyDescent="0.3">
      <c r="A27" s="17">
        <f>'APAGADOS RADIO'!AE3</f>
        <v>45164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482</v>
      </c>
      <c r="G27" s="36">
        <f t="shared" si="9"/>
        <v>0</v>
      </c>
    </row>
    <row r="28" spans="1:7" x14ac:dyDescent="0.3">
      <c r="A28" s="17">
        <f>'APAGADOS RADIO'!AF3</f>
        <v>45165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482</v>
      </c>
      <c r="G28" s="36">
        <f t="shared" si="9"/>
        <v>0</v>
      </c>
    </row>
    <row r="29" spans="1:7" x14ac:dyDescent="0.3">
      <c r="A29" s="17">
        <f>'APAGADOS RADIO'!AG3</f>
        <v>45166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482</v>
      </c>
      <c r="G29" s="36">
        <f t="shared" si="9"/>
        <v>0</v>
      </c>
    </row>
    <row r="30" spans="1:7" x14ac:dyDescent="0.3">
      <c r="A30" s="17">
        <f>'APAGADOS RADIO'!AH3</f>
        <v>45167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482</v>
      </c>
      <c r="G30" s="36">
        <f t="shared" si="9"/>
        <v>0</v>
      </c>
    </row>
    <row r="31" spans="1:7" x14ac:dyDescent="0.3">
      <c r="A31" s="17">
        <f>'APAGADOS RADIO'!AI3</f>
        <v>45168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482</v>
      </c>
      <c r="G31" s="36">
        <f t="shared" si="9"/>
        <v>0</v>
      </c>
    </row>
    <row r="32" spans="1:7" x14ac:dyDescent="0.3">
      <c r="A32" s="17" t="e">
        <f>'APAGADOS RADIO'!AJ3</f>
        <v>#REF!</v>
      </c>
    </row>
    <row r="33" spans="1:30" x14ac:dyDescent="0.3">
      <c r="A33" s="20"/>
      <c r="B33" s="20"/>
      <c r="C33" s="20"/>
      <c r="D33" s="20"/>
      <c r="E33" s="20"/>
      <c r="F33" s="20"/>
    </row>
    <row r="34" spans="1:30" x14ac:dyDescent="0.3">
      <c r="A34" s="14" t="str">
        <f t="shared" ref="A34:A65" si="10">A1</f>
        <v>FECHA</v>
      </c>
      <c r="B34" t="s">
        <v>1419</v>
      </c>
      <c r="C34" t="s">
        <v>1420</v>
      </c>
      <c r="D34" t="s">
        <v>1421</v>
      </c>
      <c r="E34" t="s">
        <v>1422</v>
      </c>
      <c r="F34" t="s">
        <v>1423</v>
      </c>
      <c r="G34" s="36" t="s">
        <v>1424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3">
      <c r="A35" s="14">
        <f t="shared" si="10"/>
        <v>45139</v>
      </c>
    </row>
    <row r="36" spans="1:30" x14ac:dyDescent="0.3">
      <c r="A36" s="14">
        <f t="shared" si="10"/>
        <v>45140</v>
      </c>
      <c r="B36" s="14"/>
      <c r="C36" s="14"/>
      <c r="D36" s="14"/>
      <c r="E36" s="14"/>
      <c r="F36" s="14"/>
    </row>
    <row r="37" spans="1:30" s="14" customFormat="1" x14ac:dyDescent="0.3">
      <c r="A37" s="14">
        <f t="shared" si="10"/>
        <v>45141</v>
      </c>
      <c r="B37"/>
      <c r="C37"/>
      <c r="D37"/>
      <c r="E37"/>
      <c r="F37"/>
      <c r="G37" s="36"/>
    </row>
    <row r="38" spans="1:30" x14ac:dyDescent="0.3">
      <c r="A38" s="14">
        <f t="shared" si="10"/>
        <v>45142</v>
      </c>
    </row>
    <row r="39" spans="1:30" x14ac:dyDescent="0.3">
      <c r="A39" s="14">
        <f t="shared" si="10"/>
        <v>45143</v>
      </c>
    </row>
    <row r="40" spans="1:30" x14ac:dyDescent="0.3">
      <c r="A40" s="14">
        <f t="shared" si="10"/>
        <v>45144</v>
      </c>
      <c r="D40" s="17"/>
      <c r="E40" s="36"/>
    </row>
    <row r="41" spans="1:30" x14ac:dyDescent="0.3">
      <c r="A41" s="14">
        <f t="shared" si="10"/>
        <v>45145</v>
      </c>
      <c r="D41" s="17"/>
      <c r="E41" s="36"/>
    </row>
    <row r="42" spans="1:30" x14ac:dyDescent="0.3">
      <c r="A42" s="14">
        <f t="shared" si="10"/>
        <v>45146</v>
      </c>
      <c r="D42" s="17"/>
      <c r="E42" s="36"/>
    </row>
    <row r="43" spans="1:30" x14ac:dyDescent="0.3">
      <c r="A43" s="14">
        <f t="shared" si="10"/>
        <v>45147</v>
      </c>
      <c r="D43" s="17"/>
      <c r="E43" s="36"/>
    </row>
    <row r="44" spans="1:30" x14ac:dyDescent="0.3">
      <c r="A44" s="14">
        <f t="shared" si="10"/>
        <v>45148</v>
      </c>
      <c r="D44" s="17"/>
      <c r="E44" s="36"/>
    </row>
    <row r="45" spans="1:30" x14ac:dyDescent="0.3">
      <c r="A45" s="14">
        <f t="shared" si="10"/>
        <v>45149</v>
      </c>
      <c r="D45" s="17"/>
      <c r="E45" s="36"/>
    </row>
    <row r="46" spans="1:30" x14ac:dyDescent="0.3">
      <c r="A46" s="14">
        <f t="shared" si="10"/>
        <v>45150</v>
      </c>
      <c r="D46" s="17"/>
      <c r="E46" s="36"/>
    </row>
    <row r="47" spans="1:30" x14ac:dyDescent="0.3">
      <c r="A47" s="14">
        <f t="shared" si="10"/>
        <v>45151</v>
      </c>
      <c r="D47" s="17"/>
      <c r="E47" s="36"/>
    </row>
    <row r="48" spans="1:30" x14ac:dyDescent="0.3">
      <c r="A48" s="14">
        <f t="shared" si="10"/>
        <v>45152</v>
      </c>
      <c r="B48">
        <f>paradas!D1</f>
        <v>11</v>
      </c>
      <c r="C48">
        <f>paradas!K1</f>
        <v>11</v>
      </c>
      <c r="D48">
        <f>paradas!O1</f>
        <v>11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3">
      <c r="A49" s="14">
        <f t="shared" si="10"/>
        <v>45153</v>
      </c>
      <c r="B49">
        <f>paradas!D1</f>
        <v>11</v>
      </c>
      <c r="C49">
        <f>paradas!K1</f>
        <v>11</v>
      </c>
      <c r="D49">
        <f>paradas!O1</f>
        <v>11</v>
      </c>
      <c r="E49" s="107">
        <f>paradas!T2</f>
        <v>0</v>
      </c>
      <c r="F49">
        <f>paradas!T3</f>
        <v>0</v>
      </c>
      <c r="G49" s="107">
        <f t="shared" ref="G49:G53" si="11">E49+F49</f>
        <v>0</v>
      </c>
    </row>
    <row r="50" spans="1:7" x14ac:dyDescent="0.3">
      <c r="A50" s="14">
        <f t="shared" si="10"/>
        <v>45154</v>
      </c>
      <c r="B50">
        <f>paradas!D1</f>
        <v>11</v>
      </c>
      <c r="C50">
        <f>paradas!K1</f>
        <v>11</v>
      </c>
      <c r="D50">
        <f>paradas!O1</f>
        <v>11</v>
      </c>
      <c r="E50" s="107">
        <f>paradas!U2</f>
        <v>0</v>
      </c>
      <c r="F50">
        <f>paradas!U3</f>
        <v>0</v>
      </c>
      <c r="G50" s="107">
        <f t="shared" si="11"/>
        <v>0</v>
      </c>
    </row>
    <row r="51" spans="1:7" x14ac:dyDescent="0.3">
      <c r="A51" s="14">
        <f t="shared" si="10"/>
        <v>45155</v>
      </c>
      <c r="B51">
        <f>paradas!D1</f>
        <v>11</v>
      </c>
      <c r="C51">
        <f>paradas!K1</f>
        <v>11</v>
      </c>
      <c r="D51">
        <f>paradas!O1</f>
        <v>11</v>
      </c>
      <c r="E51" s="107">
        <f>paradas!V2</f>
        <v>0</v>
      </c>
      <c r="F51">
        <f>paradas!V3</f>
        <v>0</v>
      </c>
      <c r="G51" s="107">
        <f t="shared" si="11"/>
        <v>0</v>
      </c>
    </row>
    <row r="52" spans="1:7" x14ac:dyDescent="0.3">
      <c r="A52" s="14">
        <f t="shared" si="10"/>
        <v>45156</v>
      </c>
      <c r="B52">
        <f>paradas!D1</f>
        <v>11</v>
      </c>
      <c r="C52">
        <f>paradas!K1</f>
        <v>11</v>
      </c>
      <c r="D52">
        <f>paradas!O1</f>
        <v>11</v>
      </c>
      <c r="E52" s="107">
        <f>paradas!W2</f>
        <v>0</v>
      </c>
      <c r="F52">
        <f>paradas!W3</f>
        <v>0</v>
      </c>
      <c r="G52" s="107">
        <f t="shared" si="11"/>
        <v>0</v>
      </c>
    </row>
    <row r="53" spans="1:7" x14ac:dyDescent="0.3">
      <c r="A53" s="14">
        <f t="shared" si="10"/>
        <v>45157</v>
      </c>
      <c r="B53">
        <f>paradas!D1</f>
        <v>11</v>
      </c>
      <c r="C53">
        <f>paradas!K1</f>
        <v>11</v>
      </c>
      <c r="D53">
        <f>paradas!O1</f>
        <v>11</v>
      </c>
      <c r="E53" s="107">
        <f>paradas!X2</f>
        <v>0</v>
      </c>
      <c r="F53">
        <f>paradas!X3</f>
        <v>0</v>
      </c>
      <c r="G53" s="107">
        <f t="shared" si="11"/>
        <v>0</v>
      </c>
    </row>
    <row r="54" spans="1:7" x14ac:dyDescent="0.3">
      <c r="A54" s="14">
        <f t="shared" si="10"/>
        <v>45158</v>
      </c>
      <c r="B54">
        <f>paradas!D1</f>
        <v>11</v>
      </c>
      <c r="C54">
        <f>paradas!K1</f>
        <v>11</v>
      </c>
      <c r="D54">
        <f>paradas!O1</f>
        <v>11</v>
      </c>
      <c r="E54" s="107">
        <f>paradas!Y2</f>
        <v>0</v>
      </c>
      <c r="F54">
        <f>paradas!Y3</f>
        <v>0</v>
      </c>
      <c r="G54" s="107">
        <f t="shared" ref="G54:G65" si="12">E54+F54</f>
        <v>0</v>
      </c>
    </row>
    <row r="55" spans="1:7" x14ac:dyDescent="0.3">
      <c r="A55" s="14">
        <f t="shared" si="10"/>
        <v>45159</v>
      </c>
      <c r="B55">
        <f>paradas!D1</f>
        <v>11</v>
      </c>
      <c r="C55">
        <f>paradas!K1</f>
        <v>11</v>
      </c>
      <c r="D55">
        <f>paradas!O1</f>
        <v>11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3">
      <c r="A56" s="14">
        <f t="shared" si="10"/>
        <v>45160</v>
      </c>
      <c r="B56">
        <f>paradas!D1</f>
        <v>11</v>
      </c>
      <c r="C56">
        <f>paradas!K1</f>
        <v>11</v>
      </c>
      <c r="D56">
        <f>paradas!O1</f>
        <v>11</v>
      </c>
      <c r="E56" s="107">
        <f>paradas!AA2</f>
        <v>0</v>
      </c>
      <c r="F56">
        <f>paradas!AA3</f>
        <v>0</v>
      </c>
      <c r="G56" s="107">
        <f t="shared" si="12"/>
        <v>0</v>
      </c>
    </row>
    <row r="57" spans="1:7" x14ac:dyDescent="0.3">
      <c r="A57" s="14">
        <f t="shared" si="10"/>
        <v>45161</v>
      </c>
      <c r="B57">
        <f>paradas!D1</f>
        <v>11</v>
      </c>
      <c r="C57">
        <f>paradas!K1</f>
        <v>11</v>
      </c>
      <c r="D57">
        <f>paradas!O1</f>
        <v>11</v>
      </c>
      <c r="E57" s="107">
        <f>paradas!AB2</f>
        <v>0</v>
      </c>
      <c r="F57">
        <f>paradas!AB3</f>
        <v>0</v>
      </c>
      <c r="G57" s="107">
        <f t="shared" si="12"/>
        <v>0</v>
      </c>
    </row>
    <row r="58" spans="1:7" x14ac:dyDescent="0.3">
      <c r="A58" s="14">
        <f t="shared" si="10"/>
        <v>45162</v>
      </c>
      <c r="B58">
        <f>paradas!D1</f>
        <v>11</v>
      </c>
      <c r="C58">
        <f>paradas!K1</f>
        <v>11</v>
      </c>
      <c r="D58">
        <f>paradas!O1</f>
        <v>11</v>
      </c>
      <c r="E58" s="107">
        <f>paradas!AC2</f>
        <v>0</v>
      </c>
      <c r="F58">
        <f>paradas!AC3</f>
        <v>0</v>
      </c>
      <c r="G58" s="107">
        <f t="shared" si="12"/>
        <v>0</v>
      </c>
    </row>
    <row r="59" spans="1:7" x14ac:dyDescent="0.3">
      <c r="A59" s="14">
        <f t="shared" si="10"/>
        <v>45163</v>
      </c>
      <c r="B59">
        <f>paradas!D1</f>
        <v>11</v>
      </c>
      <c r="C59">
        <f>paradas!K1</f>
        <v>11</v>
      </c>
      <c r="D59">
        <f>paradas!O1</f>
        <v>11</v>
      </c>
      <c r="E59" s="107">
        <f>paradas!AD2</f>
        <v>0</v>
      </c>
      <c r="F59">
        <f>paradas!AD3</f>
        <v>0</v>
      </c>
      <c r="G59" s="107">
        <f t="shared" si="12"/>
        <v>0</v>
      </c>
    </row>
    <row r="60" spans="1:7" x14ac:dyDescent="0.3">
      <c r="A60" s="14">
        <f t="shared" si="10"/>
        <v>45164</v>
      </c>
      <c r="B60">
        <f>paradas!D1</f>
        <v>11</v>
      </c>
      <c r="C60">
        <f>paradas!K1</f>
        <v>11</v>
      </c>
      <c r="D60">
        <f>paradas!O1</f>
        <v>11</v>
      </c>
      <c r="E60" s="107">
        <f>paradas!AE2</f>
        <v>0</v>
      </c>
      <c r="F60">
        <f>paradas!AE3</f>
        <v>0</v>
      </c>
      <c r="G60" s="107">
        <f t="shared" si="12"/>
        <v>0</v>
      </c>
    </row>
    <row r="61" spans="1:7" x14ac:dyDescent="0.3">
      <c r="A61" s="14">
        <f t="shared" si="10"/>
        <v>45165</v>
      </c>
      <c r="B61">
        <f>paradas!D1</f>
        <v>11</v>
      </c>
      <c r="C61">
        <f>paradas!K1</f>
        <v>11</v>
      </c>
      <c r="D61">
        <f>paradas!O1</f>
        <v>11</v>
      </c>
      <c r="E61" s="107">
        <f>paradas!AF2</f>
        <v>0</v>
      </c>
      <c r="F61">
        <f>paradas!AF3</f>
        <v>0</v>
      </c>
      <c r="G61" s="107">
        <f t="shared" si="12"/>
        <v>0</v>
      </c>
    </row>
    <row r="62" spans="1:7" x14ac:dyDescent="0.3">
      <c r="A62" s="14">
        <f t="shared" si="10"/>
        <v>45166</v>
      </c>
      <c r="B62">
        <f>paradas!D1</f>
        <v>11</v>
      </c>
      <c r="C62">
        <f>paradas!K1</f>
        <v>11</v>
      </c>
      <c r="D62">
        <f>paradas!O1</f>
        <v>11</v>
      </c>
      <c r="E62" s="107">
        <f>paradas!AG2</f>
        <v>0</v>
      </c>
      <c r="F62">
        <f>paradas!G3</f>
        <v>0</v>
      </c>
      <c r="G62" s="107">
        <f t="shared" si="12"/>
        <v>0</v>
      </c>
    </row>
    <row r="63" spans="1:7" x14ac:dyDescent="0.3">
      <c r="A63" s="14">
        <f t="shared" si="10"/>
        <v>45167</v>
      </c>
      <c r="B63">
        <f>paradas!D1</f>
        <v>11</v>
      </c>
      <c r="C63">
        <f>paradas!K1</f>
        <v>11</v>
      </c>
      <c r="D63">
        <f>paradas!O1</f>
        <v>11</v>
      </c>
      <c r="E63" s="107">
        <f>paradas!AH2</f>
        <v>0</v>
      </c>
      <c r="F63">
        <f>paradas!AH3</f>
        <v>0</v>
      </c>
      <c r="G63" s="107">
        <f t="shared" si="12"/>
        <v>0</v>
      </c>
    </row>
    <row r="64" spans="1:7" x14ac:dyDescent="0.3">
      <c r="A64" s="14">
        <f t="shared" si="10"/>
        <v>45168</v>
      </c>
      <c r="B64">
        <f>paradas!D1</f>
        <v>11</v>
      </c>
      <c r="C64">
        <f>paradas!K1</f>
        <v>11</v>
      </c>
      <c r="D64">
        <f>paradas!O1</f>
        <v>11</v>
      </c>
      <c r="E64" s="107">
        <f>paradas!AI2</f>
        <v>0</v>
      </c>
      <c r="F64">
        <f>paradas!AI3</f>
        <v>0</v>
      </c>
      <c r="G64" s="107">
        <f t="shared" si="12"/>
        <v>0</v>
      </c>
    </row>
    <row r="65" spans="1:7" x14ac:dyDescent="0.3">
      <c r="A65" s="14" t="e">
        <f t="shared" si="10"/>
        <v>#REF!</v>
      </c>
      <c r="B65">
        <f>paradas!D1</f>
        <v>11</v>
      </c>
      <c r="C65">
        <f>paradas!K1</f>
        <v>11</v>
      </c>
      <c r="D65">
        <f>paradas!O1</f>
        <v>11</v>
      </c>
      <c r="E65" s="107">
        <f>paradas!AJ2</f>
        <v>0</v>
      </c>
      <c r="F65">
        <f>paradas!AAJ3</f>
        <v>0</v>
      </c>
      <c r="G65" s="107">
        <f t="shared" si="12"/>
        <v>0</v>
      </c>
    </row>
    <row r="66" spans="1:7" x14ac:dyDescent="0.3">
      <c r="D66" s="17"/>
    </row>
    <row r="67" spans="1:7" x14ac:dyDescent="0.3">
      <c r="D67" s="17"/>
    </row>
    <row r="68" spans="1:7" x14ac:dyDescent="0.3">
      <c r="D68" s="17"/>
    </row>
    <row r="69" spans="1:7" x14ac:dyDescent="0.3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opLeftCell="A7" workbookViewId="0">
      <selection activeCell="H5" sqref="H5"/>
    </sheetView>
  </sheetViews>
  <sheetFormatPr baseColWidth="10" defaultColWidth="11.5546875" defaultRowHeight="14.4" x14ac:dyDescent="0.3"/>
  <cols>
    <col min="2" max="2" width="20.33203125" bestFit="1" customWidth="1"/>
    <col min="3" max="3" width="11.5546875" style="73"/>
    <col min="4" max="4" width="11.5546875" style="9"/>
    <col min="5" max="5" width="11.5546875" style="62"/>
    <col min="7" max="7" width="21.6640625" bestFit="1" customWidth="1"/>
    <col min="9" max="9" width="14.6640625" bestFit="1" customWidth="1"/>
    <col min="10" max="10" width="11.5546875" style="5"/>
  </cols>
  <sheetData>
    <row r="1" spans="1:10" ht="15" thickBot="1" x14ac:dyDescent="0.35">
      <c r="C1" s="9" t="s">
        <v>994</v>
      </c>
      <c r="E1" s="62" t="s">
        <v>995</v>
      </c>
    </row>
    <row r="2" spans="1:10" ht="15.6" customHeight="1" thickTop="1" thickBot="1" x14ac:dyDescent="0.35">
      <c r="A2" s="93"/>
      <c r="B2" s="63" t="s">
        <v>1330</v>
      </c>
      <c r="C2" s="64">
        <v>474</v>
      </c>
      <c r="D2" s="65"/>
      <c r="E2" s="66"/>
      <c r="F2" s="129">
        <v>45139</v>
      </c>
      <c r="G2" s="109" t="s">
        <v>1396</v>
      </c>
      <c r="H2" s="118"/>
      <c r="I2" s="118"/>
      <c r="J2" s="111"/>
    </row>
    <row r="3" spans="1:10" ht="15" customHeight="1" thickTop="1" thickBot="1" x14ac:dyDescent="0.35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1330</v>
      </c>
      <c r="I3" s="123" t="s">
        <v>1425</v>
      </c>
      <c r="J3" s="112" t="s">
        <v>995</v>
      </c>
    </row>
    <row r="4" spans="1:10" ht="16.8" thickTop="1" thickBot="1" x14ac:dyDescent="0.35">
      <c r="A4" s="94"/>
      <c r="B4" s="67" t="s">
        <v>1331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1419</v>
      </c>
      <c r="H4" s="120">
        <v>11</v>
      </c>
      <c r="I4" s="124"/>
      <c r="J4" s="116"/>
    </row>
    <row r="5" spans="1:10" ht="16.2" thickTop="1" x14ac:dyDescent="0.3">
      <c r="A5" s="94"/>
      <c r="B5" s="67" t="s">
        <v>1332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1154</v>
      </c>
      <c r="H5" s="121">
        <v>11</v>
      </c>
      <c r="I5" s="125">
        <v>2</v>
      </c>
      <c r="J5" s="115">
        <f>I5/H5</f>
        <v>0.18181818181818182</v>
      </c>
    </row>
    <row r="6" spans="1:10" ht="16.2" thickBot="1" x14ac:dyDescent="0.35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1421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5">
      <c r="A7" s="40"/>
      <c r="B7" s="95" t="s">
        <v>1145</v>
      </c>
      <c r="C7" s="96">
        <v>8</v>
      </c>
      <c r="D7" s="96"/>
      <c r="E7" s="97">
        <v>0.03</v>
      </c>
      <c r="F7" s="130"/>
      <c r="G7" s="67" t="s">
        <v>1427</v>
      </c>
      <c r="H7" s="121">
        <v>22</v>
      </c>
      <c r="I7" s="127">
        <v>3</v>
      </c>
      <c r="J7" s="113">
        <f>I7/H7</f>
        <v>0.13636363636363635</v>
      </c>
    </row>
    <row r="8" spans="1:10" ht="16.8" thickTop="1" thickBot="1" x14ac:dyDescent="0.35">
      <c r="B8" s="95" t="s">
        <v>1146</v>
      </c>
      <c r="C8" s="96">
        <v>23</v>
      </c>
      <c r="D8" s="96"/>
      <c r="E8" s="98">
        <v>0.11</v>
      </c>
      <c r="F8" s="131"/>
      <c r="G8" s="70" t="s">
        <v>1426</v>
      </c>
      <c r="H8" s="122">
        <v>3</v>
      </c>
      <c r="I8" s="128"/>
      <c r="J8" s="114"/>
    </row>
    <row r="9" spans="1:10" ht="15" customHeight="1" thickTop="1" thickBot="1" x14ac:dyDescent="0.35">
      <c r="B9" s="63" t="s">
        <v>1330</v>
      </c>
      <c r="C9" s="64">
        <v>474</v>
      </c>
      <c r="D9" s="65"/>
      <c r="E9" s="66"/>
      <c r="F9" s="129">
        <v>45140</v>
      </c>
      <c r="G9" s="109" t="s">
        <v>1396</v>
      </c>
      <c r="H9" s="118"/>
      <c r="I9" s="118"/>
      <c r="J9" s="111"/>
    </row>
    <row r="10" spans="1:10" ht="15.6" thickTop="1" thickBot="1" x14ac:dyDescent="0.35">
      <c r="B10" s="67" t="s">
        <v>6</v>
      </c>
      <c r="C10" s="84">
        <v>30</v>
      </c>
      <c r="D10" s="68">
        <f>C10</f>
        <v>30</v>
      </c>
      <c r="E10" s="69">
        <f>D10/C9</f>
        <v>6.3291139240506333E-2</v>
      </c>
      <c r="F10" s="130"/>
      <c r="G10" s="108"/>
      <c r="H10" s="119" t="s">
        <v>1330</v>
      </c>
      <c r="I10" s="123" t="s">
        <v>1425</v>
      </c>
      <c r="J10" s="112" t="s">
        <v>995</v>
      </c>
    </row>
    <row r="11" spans="1:10" ht="16.8" thickTop="1" thickBot="1" x14ac:dyDescent="0.35">
      <c r="B11" s="67" t="s">
        <v>1331</v>
      </c>
      <c r="C11" s="85">
        <v>1</v>
      </c>
      <c r="D11" s="68">
        <f>D10-C11</f>
        <v>29</v>
      </c>
      <c r="E11" s="69">
        <f>D11/C9</f>
        <v>6.118143459915612E-2</v>
      </c>
      <c r="F11" s="130"/>
      <c r="G11" s="117" t="s">
        <v>1419</v>
      </c>
      <c r="H11" s="120">
        <v>11</v>
      </c>
      <c r="I11" s="124"/>
      <c r="J11" s="116"/>
    </row>
    <row r="12" spans="1:10" ht="15" customHeight="1" thickTop="1" x14ac:dyDescent="0.3">
      <c r="B12" s="67" t="s">
        <v>1332</v>
      </c>
      <c r="C12" s="85">
        <v>1</v>
      </c>
      <c r="D12" s="68">
        <f>D11-C12</f>
        <v>28</v>
      </c>
      <c r="E12" s="69">
        <f>D12/C9</f>
        <v>5.9071729957805907E-2</v>
      </c>
      <c r="F12" s="130"/>
      <c r="G12" s="67" t="s">
        <v>1154</v>
      </c>
      <c r="H12" s="121">
        <v>11</v>
      </c>
      <c r="I12" s="125">
        <v>2</v>
      </c>
      <c r="J12" s="115">
        <f>I12/H12</f>
        <v>0.18181818181818182</v>
      </c>
    </row>
    <row r="13" spans="1:10" ht="16.2" thickBot="1" x14ac:dyDescent="0.35">
      <c r="B13" s="70" t="s">
        <v>16</v>
      </c>
      <c r="C13" s="71">
        <v>4</v>
      </c>
      <c r="D13" s="72">
        <f>D12-C13</f>
        <v>24</v>
      </c>
      <c r="E13" s="92">
        <f>D13/C9</f>
        <v>5.0632911392405063E-2</v>
      </c>
      <c r="F13" s="130"/>
      <c r="G13" s="67" t="s">
        <v>1421</v>
      </c>
      <c r="H13" s="121">
        <v>11</v>
      </c>
      <c r="I13" s="126">
        <v>1</v>
      </c>
      <c r="J13" s="110">
        <f>I13/H13</f>
        <v>9.0909090909090912E-2</v>
      </c>
    </row>
    <row r="14" spans="1:10" ht="16.8" thickTop="1" thickBot="1" x14ac:dyDescent="0.35">
      <c r="B14" s="95" t="s">
        <v>1145</v>
      </c>
      <c r="C14" s="96">
        <v>7</v>
      </c>
      <c r="D14" s="96"/>
      <c r="E14" s="97">
        <v>0.03</v>
      </c>
      <c r="F14" s="130"/>
      <c r="G14" s="67" t="s">
        <v>1427</v>
      </c>
      <c r="H14" s="121">
        <v>22</v>
      </c>
      <c r="I14" s="127">
        <v>3</v>
      </c>
      <c r="J14" s="113">
        <f>I14/H14</f>
        <v>0.13636363636363635</v>
      </c>
    </row>
    <row r="15" spans="1:10" ht="15" customHeight="1" thickTop="1" thickBot="1" x14ac:dyDescent="0.35">
      <c r="B15" s="95" t="s">
        <v>1146</v>
      </c>
      <c r="C15" s="96">
        <v>23</v>
      </c>
      <c r="D15" s="96"/>
      <c r="E15" s="98">
        <v>0.11</v>
      </c>
      <c r="F15" s="131"/>
      <c r="G15" s="70" t="s">
        <v>1426</v>
      </c>
      <c r="H15" s="122">
        <v>3</v>
      </c>
      <c r="I15" s="128"/>
      <c r="J15" s="114"/>
    </row>
    <row r="16" spans="1:10" ht="16.8" thickTop="1" thickBot="1" x14ac:dyDescent="0.35">
      <c r="B16" s="63" t="s">
        <v>1330</v>
      </c>
      <c r="C16" s="64">
        <f>AUXILIAR!F4</f>
        <v>482</v>
      </c>
      <c r="D16" s="65"/>
      <c r="E16" s="66"/>
      <c r="F16" s="129">
        <v>45141</v>
      </c>
      <c r="G16" s="109" t="s">
        <v>1396</v>
      </c>
      <c r="H16" s="118"/>
      <c r="I16" s="118"/>
      <c r="J16" s="111"/>
    </row>
    <row r="17" spans="2:10" ht="15" customHeight="1" thickTop="1" thickBot="1" x14ac:dyDescent="0.35">
      <c r="B17" s="67" t="s">
        <v>6</v>
      </c>
      <c r="C17" s="84">
        <v>27</v>
      </c>
      <c r="D17" s="68">
        <f>C17</f>
        <v>27</v>
      </c>
      <c r="E17" s="69">
        <f>D17/C16</f>
        <v>5.6016597510373446E-2</v>
      </c>
      <c r="F17" s="130"/>
      <c r="G17" s="108"/>
      <c r="H17" s="119" t="s">
        <v>1330</v>
      </c>
      <c r="I17" s="123" t="s">
        <v>1425</v>
      </c>
      <c r="J17" s="112" t="s">
        <v>995</v>
      </c>
    </row>
    <row r="18" spans="2:10" ht="16.8" thickTop="1" thickBot="1" x14ac:dyDescent="0.35">
      <c r="B18" s="67" t="s">
        <v>1331</v>
      </c>
      <c r="C18" s="85">
        <v>2</v>
      </c>
      <c r="D18" s="68">
        <f>D17-C18</f>
        <v>25</v>
      </c>
      <c r="E18" s="69">
        <f>D18/C16</f>
        <v>5.1867219917012451E-2</v>
      </c>
      <c r="F18" s="130"/>
      <c r="G18" s="117" t="s">
        <v>1419</v>
      </c>
      <c r="H18" s="120">
        <v>11</v>
      </c>
      <c r="I18" s="124"/>
      <c r="J18" s="116"/>
    </row>
    <row r="19" spans="2:10" ht="16.2" thickTop="1" x14ac:dyDescent="0.3">
      <c r="B19" s="67" t="s">
        <v>1332</v>
      </c>
      <c r="C19" s="85">
        <v>1</v>
      </c>
      <c r="D19" s="68">
        <f>D18-C19</f>
        <v>24</v>
      </c>
      <c r="E19" s="69">
        <f>D19/C16</f>
        <v>4.9792531120331947E-2</v>
      </c>
      <c r="F19" s="130"/>
      <c r="G19" s="67" t="s">
        <v>1154</v>
      </c>
      <c r="H19" s="121">
        <v>11</v>
      </c>
      <c r="I19" s="125">
        <v>2</v>
      </c>
      <c r="J19" s="115">
        <f>I19/H19</f>
        <v>0.18181818181818182</v>
      </c>
    </row>
    <row r="20" spans="2:10" ht="16.2" thickBot="1" x14ac:dyDescent="0.35">
      <c r="B20" s="70" t="s">
        <v>16</v>
      </c>
      <c r="C20" s="71">
        <v>2</v>
      </c>
      <c r="D20" s="72">
        <f>D19-C20</f>
        <v>22</v>
      </c>
      <c r="E20" s="92">
        <f>D20/C16</f>
        <v>4.5643153526970952E-2</v>
      </c>
      <c r="F20" s="130"/>
      <c r="G20" s="67" t="s">
        <v>1421</v>
      </c>
      <c r="H20" s="121">
        <v>11</v>
      </c>
      <c r="I20" s="126">
        <v>1</v>
      </c>
      <c r="J20" s="110">
        <f>I20/H20</f>
        <v>9.0909090909090912E-2</v>
      </c>
    </row>
    <row r="21" spans="2:10" ht="16.8" thickTop="1" thickBot="1" x14ac:dyDescent="0.35">
      <c r="B21" s="95" t="s">
        <v>1145</v>
      </c>
      <c r="C21" s="96">
        <f>Hoja1!H3</f>
        <v>6</v>
      </c>
      <c r="D21" s="96"/>
      <c r="E21" s="97">
        <f>Hoja1!H4</f>
        <v>2.4896265560165973E-2</v>
      </c>
      <c r="F21" s="130"/>
      <c r="G21" s="67" t="s">
        <v>1427</v>
      </c>
      <c r="H21" s="121">
        <v>22</v>
      </c>
      <c r="I21" s="127">
        <v>3</v>
      </c>
      <c r="J21" s="113">
        <f>I21/H21</f>
        <v>0.13636363636363635</v>
      </c>
    </row>
    <row r="22" spans="2:10" ht="15" customHeight="1" thickTop="1" thickBot="1" x14ac:dyDescent="0.35">
      <c r="B22" s="95" t="s">
        <v>1146</v>
      </c>
      <c r="C22" s="96">
        <f>Hoja1!H5</f>
        <v>21</v>
      </c>
      <c r="D22" s="96"/>
      <c r="E22" s="98">
        <v>0.1</v>
      </c>
      <c r="F22" s="131"/>
      <c r="G22" s="70" t="s">
        <v>1426</v>
      </c>
      <c r="H22" s="122">
        <v>3</v>
      </c>
      <c r="I22" s="128"/>
      <c r="J22" s="114"/>
    </row>
    <row r="23" spans="2:10" ht="16.8" thickTop="1" thickBot="1" x14ac:dyDescent="0.35">
      <c r="B23" s="63" t="s">
        <v>1330</v>
      </c>
      <c r="C23" s="64">
        <f>AUXILIAR!F5</f>
        <v>482</v>
      </c>
      <c r="D23" s="65"/>
      <c r="E23" s="66"/>
      <c r="F23" s="129">
        <v>45142</v>
      </c>
      <c r="G23" s="109" t="s">
        <v>1396</v>
      </c>
      <c r="H23" s="118"/>
      <c r="I23" s="118"/>
      <c r="J23" s="111"/>
    </row>
    <row r="24" spans="2:10" ht="15.6" thickTop="1" thickBot="1" x14ac:dyDescent="0.35">
      <c r="B24" s="67" t="s">
        <v>6</v>
      </c>
      <c r="C24" s="84">
        <v>57</v>
      </c>
      <c r="D24" s="68">
        <f>C24</f>
        <v>57</v>
      </c>
      <c r="E24" s="69">
        <f>D24/C23</f>
        <v>0.11825726141078838</v>
      </c>
      <c r="F24" s="130"/>
      <c r="G24" s="108"/>
      <c r="H24" s="119" t="s">
        <v>1330</v>
      </c>
      <c r="I24" s="123" t="s">
        <v>1425</v>
      </c>
      <c r="J24" s="112" t="s">
        <v>995</v>
      </c>
    </row>
    <row r="25" spans="2:10" ht="16.8" thickTop="1" thickBot="1" x14ac:dyDescent="0.35">
      <c r="B25" s="67" t="s">
        <v>1331</v>
      </c>
      <c r="C25" s="85">
        <v>1</v>
      </c>
      <c r="D25" s="68">
        <f>D24-C25</f>
        <v>56</v>
      </c>
      <c r="E25" s="69">
        <f>D25/C23</f>
        <v>0.11618257261410789</v>
      </c>
      <c r="F25" s="130"/>
      <c r="G25" s="117" t="s">
        <v>1419</v>
      </c>
      <c r="H25" s="120">
        <v>14</v>
      </c>
      <c r="I25" s="124"/>
      <c r="J25" s="116"/>
    </row>
    <row r="26" spans="2:10" ht="16.2" thickTop="1" x14ac:dyDescent="0.3">
      <c r="B26" s="67" t="s">
        <v>1332</v>
      </c>
      <c r="C26" s="85">
        <v>1</v>
      </c>
      <c r="D26" s="68">
        <f>D25-C26</f>
        <v>55</v>
      </c>
      <c r="E26" s="69">
        <f>D26/C23</f>
        <v>0.11410788381742738</v>
      </c>
      <c r="F26" s="130"/>
      <c r="G26" s="67" t="s">
        <v>1154</v>
      </c>
      <c r="H26" s="121">
        <v>14</v>
      </c>
      <c r="I26" s="125">
        <v>2</v>
      </c>
      <c r="J26" s="115">
        <f>I26/H26</f>
        <v>0.14285714285714285</v>
      </c>
    </row>
    <row r="27" spans="2:10" ht="15" customHeight="1" thickBot="1" x14ac:dyDescent="0.35">
      <c r="B27" s="70" t="s">
        <v>16</v>
      </c>
      <c r="C27" s="71">
        <v>4</v>
      </c>
      <c r="D27" s="72">
        <f>D26-C27</f>
        <v>51</v>
      </c>
      <c r="E27" s="92">
        <f>D27/C23</f>
        <v>0.10580912863070539</v>
      </c>
      <c r="F27" s="130"/>
      <c r="G27" s="67" t="s">
        <v>1421</v>
      </c>
      <c r="H27" s="121">
        <v>14</v>
      </c>
      <c r="I27" s="126">
        <v>4</v>
      </c>
      <c r="J27" s="110">
        <f>I27/H27</f>
        <v>0.2857142857142857</v>
      </c>
    </row>
    <row r="28" spans="2:10" ht="16.8" thickTop="1" thickBot="1" x14ac:dyDescent="0.35">
      <c r="B28" s="95" t="s">
        <v>1145</v>
      </c>
      <c r="C28" s="96">
        <f>Hoja1!I3</f>
        <v>45</v>
      </c>
      <c r="D28" s="96"/>
      <c r="E28" s="97">
        <f>Hoja1!I4</f>
        <v>0.18672199170124482</v>
      </c>
      <c r="F28" s="130"/>
      <c r="G28" s="67" t="s">
        <v>1427</v>
      </c>
      <c r="H28" s="121">
        <v>28</v>
      </c>
      <c r="I28" s="127">
        <v>6</v>
      </c>
      <c r="J28" s="113">
        <f>I28/H28</f>
        <v>0.21428571428571427</v>
      </c>
    </row>
    <row r="29" spans="2:10" ht="16.8" thickTop="1" thickBot="1" x14ac:dyDescent="0.35">
      <c r="B29" s="95" t="s">
        <v>1146</v>
      </c>
      <c r="C29" s="96">
        <f>Hoja1!I5</f>
        <v>12</v>
      </c>
      <c r="D29" s="96"/>
      <c r="E29" s="98">
        <f>Hoja1!I6</f>
        <v>5.6872037914691941E-2</v>
      </c>
      <c r="F29" s="131"/>
      <c r="G29" s="70" t="s">
        <v>1426</v>
      </c>
      <c r="H29" s="122">
        <v>6</v>
      </c>
      <c r="I29" s="128"/>
      <c r="J29" s="114"/>
    </row>
    <row r="30" spans="2:10" ht="16.8" thickTop="1" thickBot="1" x14ac:dyDescent="0.35">
      <c r="B30" s="63" t="s">
        <v>1330</v>
      </c>
      <c r="C30" s="64">
        <f>AUXILIAR!F6</f>
        <v>482</v>
      </c>
      <c r="D30" s="65"/>
      <c r="E30" s="66"/>
      <c r="F30" s="129">
        <v>45143</v>
      </c>
      <c r="G30" s="109" t="s">
        <v>1396</v>
      </c>
      <c r="H30" s="118"/>
      <c r="I30" s="118"/>
      <c r="J30" s="111"/>
    </row>
    <row r="31" spans="2:10" ht="15.6" thickTop="1" thickBot="1" x14ac:dyDescent="0.35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1330</v>
      </c>
      <c r="I31" s="123" t="s">
        <v>1425</v>
      </c>
      <c r="J31" s="112" t="s">
        <v>995</v>
      </c>
    </row>
    <row r="32" spans="2:10" ht="15.75" customHeight="1" thickTop="1" thickBot="1" x14ac:dyDescent="0.35">
      <c r="B32" s="67" t="s">
        <v>1331</v>
      </c>
      <c r="C32" s="85"/>
      <c r="D32" s="68">
        <f>D31-C32</f>
        <v>0</v>
      </c>
      <c r="E32" s="69">
        <f>D32/C30</f>
        <v>0</v>
      </c>
      <c r="F32" s="130"/>
      <c r="G32" s="117" t="s">
        <v>1419</v>
      </c>
      <c r="H32" s="120" t="e">
        <f>AUXILIAR!#REF!</f>
        <v>#REF!</v>
      </c>
      <c r="I32" s="124"/>
      <c r="J32" s="116"/>
    </row>
    <row r="33" spans="2:10" ht="16.2" thickTop="1" x14ac:dyDescent="0.3">
      <c r="B33" s="67" t="s">
        <v>1332</v>
      </c>
      <c r="C33" s="85">
        <v>1</v>
      </c>
      <c r="D33" s="68">
        <f>D32-C33</f>
        <v>-1</v>
      </c>
      <c r="E33" s="69">
        <f>D33/C30</f>
        <v>-2.0746887966804979E-3</v>
      </c>
      <c r="F33" s="130"/>
      <c r="G33" s="67" t="s">
        <v>1154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2" thickBot="1" x14ac:dyDescent="0.35">
      <c r="B34" s="70" t="s">
        <v>16</v>
      </c>
      <c r="C34" s="71"/>
      <c r="D34" s="72">
        <f>D33-C34</f>
        <v>-1</v>
      </c>
      <c r="E34" s="92">
        <f>D34/C30</f>
        <v>-2.0746887966804979E-3</v>
      </c>
      <c r="F34" s="130"/>
      <c r="G34" s="67" t="s">
        <v>1421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6.8" thickTop="1" thickBot="1" x14ac:dyDescent="0.35">
      <c r="B35" s="95" t="s">
        <v>1145</v>
      </c>
      <c r="C35" s="96">
        <f>Hoja1!J3</f>
        <v>4</v>
      </c>
      <c r="D35" s="96"/>
      <c r="E35" s="97">
        <f>Hoja1!J4</f>
        <v>1.6597510373443983E-2</v>
      </c>
      <c r="F35" s="130"/>
      <c r="G35" s="67" t="s">
        <v>1427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6.8" thickTop="1" thickBot="1" x14ac:dyDescent="0.35">
      <c r="B36" s="95" t="s">
        <v>1146</v>
      </c>
      <c r="C36" s="96">
        <f>Hoja1!J5</f>
        <v>12</v>
      </c>
      <c r="D36" s="96"/>
      <c r="E36" s="98">
        <f>Hoja1!J6</f>
        <v>5.6872037914691941E-2</v>
      </c>
      <c r="F36" s="131"/>
      <c r="G36" s="70" t="s">
        <v>1426</v>
      </c>
      <c r="H36" s="122" t="e">
        <f>AUXILIAR!#REF!</f>
        <v>#REF!</v>
      </c>
      <c r="I36" s="128"/>
      <c r="J36" s="114"/>
    </row>
    <row r="37" spans="2:10" ht="15.75" customHeight="1" thickTop="1" thickBot="1" x14ac:dyDescent="0.35">
      <c r="B37" s="63" t="s">
        <v>1330</v>
      </c>
      <c r="C37" s="64">
        <v>448</v>
      </c>
      <c r="D37" s="65"/>
      <c r="E37" s="66"/>
      <c r="F37" s="129">
        <v>45144</v>
      </c>
      <c r="G37" s="109" t="s">
        <v>1396</v>
      </c>
      <c r="H37" s="118"/>
      <c r="I37" s="118"/>
      <c r="J37" s="111"/>
    </row>
    <row r="38" spans="2:10" ht="15.6" thickTop="1" thickBot="1" x14ac:dyDescent="0.35">
      <c r="B38" s="67" t="s">
        <v>6</v>
      </c>
      <c r="C38" s="84">
        <f>AUXILIAR!E7</f>
        <v>14</v>
      </c>
      <c r="D38" s="68">
        <f>C38</f>
        <v>14</v>
      </c>
      <c r="E38" s="69">
        <f>D38/C37</f>
        <v>3.125E-2</v>
      </c>
      <c r="F38" s="130"/>
      <c r="G38" s="108"/>
      <c r="H38" s="119" t="s">
        <v>1330</v>
      </c>
      <c r="I38" s="123" t="s">
        <v>1425</v>
      </c>
      <c r="J38" s="112" t="s">
        <v>995</v>
      </c>
    </row>
    <row r="39" spans="2:10" ht="16.8" thickTop="1" thickBot="1" x14ac:dyDescent="0.35">
      <c r="B39" s="67" t="s">
        <v>1331</v>
      </c>
      <c r="C39" s="85">
        <v>3</v>
      </c>
      <c r="D39" s="68">
        <f>D38-C39</f>
        <v>11</v>
      </c>
      <c r="E39" s="69">
        <f>D39/C37</f>
        <v>2.4553571428571428E-2</v>
      </c>
      <c r="F39" s="130"/>
      <c r="G39" s="117" t="s">
        <v>1419</v>
      </c>
      <c r="H39" s="120" t="e">
        <f>AUXILIAR!#REF!</f>
        <v>#REF!</v>
      </c>
      <c r="I39" s="124"/>
      <c r="J39" s="116"/>
    </row>
    <row r="40" spans="2:10" ht="16.2" thickTop="1" x14ac:dyDescent="0.3">
      <c r="B40" s="67" t="s">
        <v>1332</v>
      </c>
      <c r="C40" s="85">
        <v>1</v>
      </c>
      <c r="D40" s="68"/>
      <c r="E40" s="69">
        <f>D40/C37</f>
        <v>0</v>
      </c>
      <c r="F40" s="130"/>
      <c r="G40" s="67" t="s">
        <v>1154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2" thickBot="1" x14ac:dyDescent="0.35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1421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5">
      <c r="B42" s="95" t="s">
        <v>1145</v>
      </c>
      <c r="C42" s="96">
        <f>Hoja1!K3</f>
        <v>6</v>
      </c>
      <c r="D42" s="96"/>
      <c r="E42" s="97">
        <f>Hoja1!K4</f>
        <v>2.4896265560165973E-2</v>
      </c>
      <c r="F42" s="130"/>
      <c r="G42" s="67" t="s">
        <v>1427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6.8" thickTop="1" thickBot="1" x14ac:dyDescent="0.35">
      <c r="B43" s="95" t="s">
        <v>1146</v>
      </c>
      <c r="C43" s="96">
        <f>Hoja1!K5</f>
        <v>9</v>
      </c>
      <c r="D43" s="96"/>
      <c r="E43" s="98">
        <f>Hoja1!K6</f>
        <v>4.2654028436018961E-2</v>
      </c>
      <c r="F43" s="131"/>
      <c r="G43" s="70" t="s">
        <v>1426</v>
      </c>
      <c r="H43" s="122" t="e">
        <f>AUXILIAR!#REF!</f>
        <v>#REF!</v>
      </c>
      <c r="I43" s="128"/>
      <c r="J43" s="114"/>
    </row>
    <row r="44" spans="2:10" ht="16.8" thickTop="1" thickBot="1" x14ac:dyDescent="0.35">
      <c r="B44" s="63" t="s">
        <v>1330</v>
      </c>
      <c r="C44" s="64">
        <f>AUXILIAR!F8</f>
        <v>482</v>
      </c>
      <c r="D44" s="65"/>
      <c r="E44" s="66"/>
      <c r="F44" s="129">
        <v>45145</v>
      </c>
      <c r="G44" s="109" t="s">
        <v>1396</v>
      </c>
      <c r="H44" s="118"/>
      <c r="I44" s="118"/>
      <c r="J44" s="111"/>
    </row>
    <row r="45" spans="2:10" ht="15.6" thickTop="1" thickBot="1" x14ac:dyDescent="0.35">
      <c r="B45" s="67" t="s">
        <v>6</v>
      </c>
      <c r="C45" s="84">
        <f>AUXILIAR!E8</f>
        <v>13</v>
      </c>
      <c r="D45" s="68">
        <f>C45</f>
        <v>13</v>
      </c>
      <c r="E45" s="69">
        <f>D45/C44</f>
        <v>2.6970954356846474E-2</v>
      </c>
      <c r="F45" s="130"/>
      <c r="G45" s="108"/>
      <c r="H45" s="119" t="s">
        <v>1330</v>
      </c>
      <c r="I45" s="123" t="s">
        <v>1425</v>
      </c>
      <c r="J45" s="112" t="s">
        <v>995</v>
      </c>
    </row>
    <row r="46" spans="2:10" ht="16.8" thickTop="1" thickBot="1" x14ac:dyDescent="0.35">
      <c r="B46" s="67" t="s">
        <v>1331</v>
      </c>
      <c r="C46" s="85">
        <v>4</v>
      </c>
      <c r="D46" s="68">
        <f>D45-C46</f>
        <v>9</v>
      </c>
      <c r="E46" s="69">
        <f>D46/C44</f>
        <v>1.8672199170124481E-2</v>
      </c>
      <c r="F46" s="130"/>
      <c r="G46" s="117" t="s">
        <v>1419</v>
      </c>
      <c r="H46" s="120">
        <v>14</v>
      </c>
      <c r="I46" s="124"/>
      <c r="J46" s="116"/>
    </row>
    <row r="47" spans="2:10" ht="16.2" thickTop="1" x14ac:dyDescent="0.3">
      <c r="B47" s="67" t="s">
        <v>1332</v>
      </c>
      <c r="C47" s="85">
        <v>1</v>
      </c>
      <c r="D47" s="68">
        <f>D46-C47</f>
        <v>8</v>
      </c>
      <c r="E47" s="69">
        <f>D47/C44</f>
        <v>1.6597510373443983E-2</v>
      </c>
      <c r="F47" s="130"/>
      <c r="G47" s="67" t="s">
        <v>1154</v>
      </c>
      <c r="H47" s="121">
        <v>14</v>
      </c>
      <c r="I47" s="125">
        <v>3</v>
      </c>
      <c r="J47" s="115">
        <f>I47/H47</f>
        <v>0.21428571428571427</v>
      </c>
    </row>
    <row r="48" spans="2:10" ht="16.2" thickBot="1" x14ac:dyDescent="0.35">
      <c r="B48" s="70" t="s">
        <v>16</v>
      </c>
      <c r="C48" s="71">
        <f>AUXILIAR!B8</f>
        <v>1</v>
      </c>
      <c r="D48" s="72">
        <f>D47-C48</f>
        <v>7</v>
      </c>
      <c r="E48" s="92">
        <f>D48/C44</f>
        <v>1.4522821576763486E-2</v>
      </c>
      <c r="F48" s="130"/>
      <c r="G48" s="67" t="s">
        <v>1421</v>
      </c>
      <c r="H48" s="121">
        <v>14</v>
      </c>
      <c r="I48" s="126">
        <v>4</v>
      </c>
      <c r="J48" s="110">
        <f>I48/H48</f>
        <v>0.2857142857142857</v>
      </c>
    </row>
    <row r="49" spans="2:10" ht="16.8" thickTop="1" thickBot="1" x14ac:dyDescent="0.35">
      <c r="B49" s="95" t="s">
        <v>1145</v>
      </c>
      <c r="C49" s="96">
        <f>Hoja1!L3</f>
        <v>6</v>
      </c>
      <c r="D49" s="96"/>
      <c r="E49" s="97">
        <f>Hoja1!L4</f>
        <v>2.4896265560165973E-2</v>
      </c>
      <c r="F49" s="130"/>
      <c r="G49" s="67" t="s">
        <v>1427</v>
      </c>
      <c r="H49" s="121">
        <v>28</v>
      </c>
      <c r="I49" s="127">
        <v>7</v>
      </c>
      <c r="J49" s="113">
        <f>I49/H49</f>
        <v>0.25</v>
      </c>
    </row>
    <row r="50" spans="2:10" ht="16.8" thickTop="1" thickBot="1" x14ac:dyDescent="0.35">
      <c r="B50" s="95" t="s">
        <v>1146</v>
      </c>
      <c r="C50" s="96">
        <f>Hoja1!L5</f>
        <v>7</v>
      </c>
      <c r="D50" s="96"/>
      <c r="E50" s="98">
        <v>0.05</v>
      </c>
      <c r="F50" s="131"/>
      <c r="G50" s="70" t="s">
        <v>1426</v>
      </c>
      <c r="H50" s="122">
        <v>7</v>
      </c>
      <c r="I50" s="128"/>
      <c r="J50" s="114"/>
    </row>
    <row r="51" spans="2:10" ht="16.8" thickTop="1" thickBot="1" x14ac:dyDescent="0.35">
      <c r="B51" s="63" t="s">
        <v>1330</v>
      </c>
      <c r="C51" s="64">
        <f>AUXILIAR!F9</f>
        <v>482</v>
      </c>
      <c r="D51" s="65"/>
      <c r="E51" s="66"/>
      <c r="F51" s="129">
        <v>45146</v>
      </c>
      <c r="G51" s="109" t="s">
        <v>1396</v>
      </c>
      <c r="H51" s="118"/>
      <c r="I51" s="118"/>
      <c r="J51" s="111"/>
    </row>
    <row r="52" spans="2:10" ht="15.6" thickTop="1" thickBot="1" x14ac:dyDescent="0.35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0"/>
      <c r="G52" s="108"/>
      <c r="H52" s="119" t="s">
        <v>1330</v>
      </c>
      <c r="I52" s="123" t="s">
        <v>1425</v>
      </c>
      <c r="J52" s="112" t="s">
        <v>995</v>
      </c>
    </row>
    <row r="53" spans="2:10" ht="16.8" thickTop="1" thickBot="1" x14ac:dyDescent="0.35">
      <c r="B53" s="67" t="s">
        <v>1331</v>
      </c>
      <c r="C53" s="85"/>
      <c r="D53" s="68">
        <f>D52-C53</f>
        <v>0</v>
      </c>
      <c r="E53" s="69">
        <f>D53/C51</f>
        <v>0</v>
      </c>
      <c r="F53" s="130"/>
      <c r="G53" s="117" t="s">
        <v>1419</v>
      </c>
      <c r="H53" s="120">
        <f>AUXILIAR!B6</f>
        <v>3</v>
      </c>
      <c r="I53" s="124"/>
      <c r="J53" s="116"/>
    </row>
    <row r="54" spans="2:10" ht="16.2" thickTop="1" x14ac:dyDescent="0.3">
      <c r="B54" s="67" t="s">
        <v>1332</v>
      </c>
      <c r="C54" s="85">
        <v>1</v>
      </c>
      <c r="D54" s="68">
        <f>D53-C54</f>
        <v>-1</v>
      </c>
      <c r="E54" s="69">
        <f>D54/C51</f>
        <v>-2.0746887966804979E-3</v>
      </c>
      <c r="F54" s="130"/>
      <c r="G54" s="67" t="s">
        <v>1154</v>
      </c>
      <c r="H54" s="121">
        <f>AUXILIAR!C6</f>
        <v>13</v>
      </c>
      <c r="I54" s="125">
        <f>AUXILIAR!E6</f>
        <v>16</v>
      </c>
      <c r="J54" s="115">
        <f>I54/H54</f>
        <v>1.2307692307692308</v>
      </c>
    </row>
    <row r="55" spans="2:10" ht="16.2" thickBot="1" x14ac:dyDescent="0.35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-2.0746887966804979E-3</v>
      </c>
      <c r="F55" s="130"/>
      <c r="G55" s="67" t="s">
        <v>1421</v>
      </c>
      <c r="H55" s="121">
        <f>AUXILIAR!D6</f>
        <v>1</v>
      </c>
      <c r="I55" s="126">
        <f>AUXILIAR!F6</f>
        <v>482</v>
      </c>
      <c r="J55" s="110">
        <f>I55/H55</f>
        <v>482</v>
      </c>
    </row>
    <row r="56" spans="2:10" ht="16.8" thickTop="1" thickBot="1" x14ac:dyDescent="0.35">
      <c r="B56" s="95" t="s">
        <v>1145</v>
      </c>
      <c r="C56" s="96">
        <f>Hoja1!M3</f>
        <v>0</v>
      </c>
      <c r="D56" s="96"/>
      <c r="E56" s="97">
        <f>Hoja1!M4</f>
        <v>0</v>
      </c>
      <c r="F56" s="130"/>
      <c r="G56" s="67" t="s">
        <v>1427</v>
      </c>
      <c r="H56" s="121" t="e">
        <f>paradas!#REF!</f>
        <v>#REF!</v>
      </c>
      <c r="I56" s="127" t="e">
        <f>paradas!#REF!+paradas!#REF!</f>
        <v>#REF!</v>
      </c>
      <c r="J56" s="113" t="e">
        <f>I56/H56</f>
        <v>#REF!</v>
      </c>
    </row>
    <row r="57" spans="2:10" ht="16.8" thickTop="1" thickBot="1" x14ac:dyDescent="0.35">
      <c r="B57" s="95" t="s">
        <v>1146</v>
      </c>
      <c r="C57" s="96">
        <f>Hoja1!M5</f>
        <v>0</v>
      </c>
      <c r="D57" s="96"/>
      <c r="E57" s="98">
        <f>Hoja1!M6</f>
        <v>0</v>
      </c>
      <c r="F57" s="131"/>
      <c r="G57" s="70" t="s">
        <v>1426</v>
      </c>
      <c r="H57" s="122">
        <f>AUXILIAR!G6</f>
        <v>3.3195020746887967E-2</v>
      </c>
      <c r="I57" s="128"/>
      <c r="J57" s="114"/>
    </row>
    <row r="58" spans="2:10" ht="16.8" thickTop="1" thickBot="1" x14ac:dyDescent="0.35">
      <c r="B58" s="63" t="s">
        <v>1330</v>
      </c>
      <c r="C58" s="64">
        <f>AUXILIAR!F10</f>
        <v>482</v>
      </c>
      <c r="D58" s="65"/>
      <c r="E58" s="66"/>
      <c r="F58" s="129">
        <v>45147</v>
      </c>
      <c r="G58" s="109" t="s">
        <v>1396</v>
      </c>
      <c r="H58" s="118"/>
      <c r="I58" s="118"/>
      <c r="J58" s="111"/>
    </row>
    <row r="59" spans="2:10" ht="15.6" thickTop="1" thickBot="1" x14ac:dyDescent="0.35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0"/>
      <c r="G59" s="108"/>
      <c r="H59" s="119" t="s">
        <v>1330</v>
      </c>
      <c r="I59" s="123" t="s">
        <v>1425</v>
      </c>
      <c r="J59" s="112" t="s">
        <v>995</v>
      </c>
    </row>
    <row r="60" spans="2:10" ht="16.8" thickTop="1" thickBot="1" x14ac:dyDescent="0.35">
      <c r="B60" s="67" t="s">
        <v>1331</v>
      </c>
      <c r="C60" s="85"/>
      <c r="D60" s="68">
        <f>D59-C60</f>
        <v>0</v>
      </c>
      <c r="E60" s="69">
        <f>D60/C58</f>
        <v>0</v>
      </c>
      <c r="F60" s="130"/>
      <c r="G60" s="117" t="s">
        <v>1419</v>
      </c>
      <c r="H60" s="120">
        <f>AUXILIAR!B13</f>
        <v>0</v>
      </c>
      <c r="I60" s="124"/>
      <c r="J60" s="116"/>
    </row>
    <row r="61" spans="2:10" ht="16.2" thickTop="1" x14ac:dyDescent="0.3">
      <c r="B61" s="67" t="s">
        <v>1332</v>
      </c>
      <c r="C61" s="85">
        <v>1</v>
      </c>
      <c r="D61" s="68">
        <f>D60-C61</f>
        <v>-1</v>
      </c>
      <c r="E61" s="69">
        <f>D61/C58</f>
        <v>-2.0746887966804979E-3</v>
      </c>
      <c r="F61" s="130"/>
      <c r="G61" s="67" t="s">
        <v>1154</v>
      </c>
      <c r="H61" s="121">
        <f>AUXILIAR!C13</f>
        <v>0</v>
      </c>
      <c r="I61" s="125">
        <f>AUXILIAR!E13</f>
        <v>0</v>
      </c>
      <c r="J61" s="115" t="e">
        <f>I61/H61</f>
        <v>#DIV/0!</v>
      </c>
    </row>
    <row r="62" spans="2:10" ht="16.2" thickBot="1" x14ac:dyDescent="0.35">
      <c r="B62" s="70" t="s">
        <v>16</v>
      </c>
      <c r="C62" s="71"/>
      <c r="D62" s="72">
        <f>D61-C62</f>
        <v>-1</v>
      </c>
      <c r="E62" s="92">
        <f>D62/C58</f>
        <v>-2.0746887966804979E-3</v>
      </c>
      <c r="F62" s="130"/>
      <c r="G62" s="67" t="s">
        <v>1421</v>
      </c>
      <c r="H62" s="121">
        <f>AUXILIAR!D13</f>
        <v>0</v>
      </c>
      <c r="I62" s="126">
        <f>AUXILIAR!F13</f>
        <v>482</v>
      </c>
      <c r="J62" s="110" t="e">
        <f>I62/H62</f>
        <v>#DIV/0!</v>
      </c>
    </row>
    <row r="63" spans="2:10" ht="16.8" thickTop="1" thickBot="1" x14ac:dyDescent="0.35">
      <c r="B63" s="95" t="s">
        <v>1145</v>
      </c>
      <c r="C63" s="96">
        <f>Hoja1!N3</f>
        <v>0</v>
      </c>
      <c r="D63" s="96"/>
      <c r="E63" s="97">
        <f>Hoja1!N4</f>
        <v>0</v>
      </c>
      <c r="F63" s="130"/>
      <c r="G63" s="67" t="s">
        <v>1427</v>
      </c>
      <c r="H63" s="121" t="e">
        <f>paradas!#REF!</f>
        <v>#REF!</v>
      </c>
      <c r="I63" s="127" t="e">
        <f>paradas!#REF!+paradas!#REF!</f>
        <v>#REF!</v>
      </c>
      <c r="J63" s="113" t="e">
        <f>I63/H63</f>
        <v>#REF!</v>
      </c>
    </row>
    <row r="64" spans="2:10" ht="16.8" thickTop="1" thickBot="1" x14ac:dyDescent="0.35">
      <c r="B64" s="95" t="s">
        <v>1146</v>
      </c>
      <c r="C64" s="96">
        <f>Hoja1!N5</f>
        <v>0</v>
      </c>
      <c r="D64" s="96"/>
      <c r="E64" s="98">
        <f>Hoja1!N6</f>
        <v>0</v>
      </c>
      <c r="F64" s="131"/>
      <c r="G64" s="70" t="s">
        <v>1426</v>
      </c>
      <c r="H64" s="122">
        <f>AUXILIAR!G13</f>
        <v>0</v>
      </c>
      <c r="I64" s="128"/>
      <c r="J64" s="114"/>
    </row>
    <row r="65" spans="2:10" ht="16.8" thickTop="1" thickBot="1" x14ac:dyDescent="0.35">
      <c r="B65" s="63" t="s">
        <v>1330</v>
      </c>
      <c r="C65" s="64">
        <f>AUXILIAR!F11</f>
        <v>482</v>
      </c>
      <c r="D65" s="65"/>
      <c r="E65" s="66"/>
      <c r="F65" s="129">
        <v>45148</v>
      </c>
      <c r="G65" s="109" t="s">
        <v>1396</v>
      </c>
      <c r="H65" s="118"/>
      <c r="I65" s="118"/>
      <c r="J65" s="111"/>
    </row>
    <row r="66" spans="2:10" ht="15.6" thickTop="1" thickBot="1" x14ac:dyDescent="0.35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0"/>
      <c r="G66" s="108"/>
      <c r="H66" s="119" t="s">
        <v>1330</v>
      </c>
      <c r="I66" s="123" t="s">
        <v>1425</v>
      </c>
      <c r="J66" s="112" t="s">
        <v>995</v>
      </c>
    </row>
    <row r="67" spans="2:10" ht="16.8" thickTop="1" thickBot="1" x14ac:dyDescent="0.35">
      <c r="B67" s="67" t="s">
        <v>1331</v>
      </c>
      <c r="C67" s="85">
        <v>1</v>
      </c>
      <c r="D67" s="68">
        <f>D66-C67</f>
        <v>-1</v>
      </c>
      <c r="E67" s="69">
        <f>D67/C65</f>
        <v>-2.0746887966804979E-3</v>
      </c>
      <c r="F67" s="130"/>
      <c r="G67" s="117" t="s">
        <v>1419</v>
      </c>
      <c r="H67" s="120">
        <f>AUXILIAR!B20</f>
        <v>0</v>
      </c>
      <c r="I67" s="124"/>
      <c r="J67" s="116"/>
    </row>
    <row r="68" spans="2:10" ht="16.2" thickTop="1" x14ac:dyDescent="0.3">
      <c r="B68" s="67" t="s">
        <v>1332</v>
      </c>
      <c r="C68" s="85">
        <v>1</v>
      </c>
      <c r="D68" s="68">
        <f>D67-C68</f>
        <v>-2</v>
      </c>
      <c r="E68" s="69">
        <f>D68/C65</f>
        <v>-4.1493775933609959E-3</v>
      </c>
      <c r="F68" s="130"/>
      <c r="G68" s="67" t="s">
        <v>1154</v>
      </c>
      <c r="H68" s="121">
        <f>AUXILIAR!C20</f>
        <v>0</v>
      </c>
      <c r="I68" s="125">
        <f>AUXILIAR!E20</f>
        <v>0</v>
      </c>
      <c r="J68" s="115" t="e">
        <f>I68/H68</f>
        <v>#DIV/0!</v>
      </c>
    </row>
    <row r="69" spans="2:10" ht="16.2" thickBot="1" x14ac:dyDescent="0.35">
      <c r="B69" s="70" t="s">
        <v>16</v>
      </c>
      <c r="C69" s="71">
        <f>AUXILIAR!B11</f>
        <v>0</v>
      </c>
      <c r="D69" s="72">
        <f>D68-C69</f>
        <v>-2</v>
      </c>
      <c r="E69" s="92">
        <f>D69/C65</f>
        <v>-4.1493775933609959E-3</v>
      </c>
      <c r="F69" s="130"/>
      <c r="G69" s="67" t="s">
        <v>1421</v>
      </c>
      <c r="H69" s="121">
        <f>AUXILIAR!D20</f>
        <v>0</v>
      </c>
      <c r="I69" s="126">
        <f>AUXILIAR!F20</f>
        <v>482</v>
      </c>
      <c r="J69" s="110" t="e">
        <f>I69/H69</f>
        <v>#DIV/0!</v>
      </c>
    </row>
    <row r="70" spans="2:10" ht="16.8" thickTop="1" thickBot="1" x14ac:dyDescent="0.35">
      <c r="B70" s="95" t="s">
        <v>1145</v>
      </c>
      <c r="C70" s="96">
        <f>Hoja1!O3</f>
        <v>0</v>
      </c>
      <c r="D70" s="96"/>
      <c r="E70" s="97">
        <f>Hoja1!O4</f>
        <v>0</v>
      </c>
      <c r="F70" s="130"/>
      <c r="G70" s="67" t="s">
        <v>1427</v>
      </c>
      <c r="H70" s="121" t="e">
        <f>paradas!#REF!</f>
        <v>#REF!</v>
      </c>
      <c r="I70" s="127" t="e">
        <f>paradas!#REF!+paradas!#REF!</f>
        <v>#REF!</v>
      </c>
      <c r="J70" s="113" t="e">
        <f>I70/H70</f>
        <v>#REF!</v>
      </c>
    </row>
    <row r="71" spans="2:10" ht="16.8" thickTop="1" thickBot="1" x14ac:dyDescent="0.35">
      <c r="B71" s="95" t="s">
        <v>1146</v>
      </c>
      <c r="C71" s="96">
        <f>Hoja1!O5</f>
        <v>0</v>
      </c>
      <c r="D71" s="96"/>
      <c r="E71" s="98">
        <v>0.06</v>
      </c>
      <c r="F71" s="131"/>
      <c r="G71" s="70" t="s">
        <v>1426</v>
      </c>
      <c r="H71" s="122">
        <f>AUXILIAR!G20</f>
        <v>0</v>
      </c>
      <c r="I71" s="128"/>
      <c r="J71" s="114"/>
    </row>
    <row r="72" spans="2:10" ht="16.8" thickTop="1" thickBot="1" x14ac:dyDescent="0.35">
      <c r="B72" s="63" t="s">
        <v>1330</v>
      </c>
      <c r="C72" s="64">
        <f>AUXILIAR!F12</f>
        <v>482</v>
      </c>
      <c r="D72" s="65"/>
      <c r="E72" s="66"/>
      <c r="F72" s="129">
        <v>45149</v>
      </c>
      <c r="G72" s="109" t="s">
        <v>1396</v>
      </c>
      <c r="H72" s="118"/>
      <c r="I72" s="118"/>
      <c r="J72" s="111"/>
    </row>
    <row r="73" spans="2:10" ht="15.6" thickTop="1" thickBot="1" x14ac:dyDescent="0.35">
      <c r="B73" s="67" t="s">
        <v>6</v>
      </c>
      <c r="C73" s="84">
        <v>47</v>
      </c>
      <c r="D73" s="68">
        <f>C73</f>
        <v>47</v>
      </c>
      <c r="E73" s="69">
        <f>D73/C72</f>
        <v>9.7510373443983403E-2</v>
      </c>
      <c r="F73" s="130"/>
      <c r="G73" s="108"/>
      <c r="H73" s="119" t="s">
        <v>1330</v>
      </c>
      <c r="I73" s="123" t="s">
        <v>1425</v>
      </c>
      <c r="J73" s="112" t="s">
        <v>995</v>
      </c>
    </row>
    <row r="74" spans="2:10" ht="16.8" thickTop="1" thickBot="1" x14ac:dyDescent="0.35">
      <c r="B74" s="67" t="s">
        <v>1331</v>
      </c>
      <c r="C74" s="85">
        <v>0</v>
      </c>
      <c r="D74" s="68">
        <f>D73-C74</f>
        <v>47</v>
      </c>
      <c r="E74" s="69">
        <f>D74/C72</f>
        <v>9.7510373443983403E-2</v>
      </c>
      <c r="F74" s="130"/>
      <c r="G74" s="117" t="s">
        <v>1419</v>
      </c>
      <c r="H74" s="120">
        <f>AUXILIAR!B27</f>
        <v>0</v>
      </c>
      <c r="I74" s="124"/>
      <c r="J74" s="116"/>
    </row>
    <row r="75" spans="2:10" ht="16.2" thickTop="1" x14ac:dyDescent="0.3">
      <c r="B75" s="67" t="s">
        <v>1332</v>
      </c>
      <c r="C75" s="85">
        <v>1</v>
      </c>
      <c r="D75" s="68">
        <f>D74-C75</f>
        <v>46</v>
      </c>
      <c r="E75" s="69">
        <f>D75/C72</f>
        <v>9.5435684647302899E-2</v>
      </c>
      <c r="F75" s="130"/>
      <c r="G75" s="67" t="s">
        <v>1154</v>
      </c>
      <c r="H75" s="121">
        <f>AUXILIAR!C27</f>
        <v>0</v>
      </c>
      <c r="I75" s="125">
        <f>AUXILIAR!E27</f>
        <v>0</v>
      </c>
      <c r="J75" s="115" t="e">
        <f>I75/H75</f>
        <v>#DIV/0!</v>
      </c>
    </row>
    <row r="76" spans="2:10" ht="16.2" thickBot="1" x14ac:dyDescent="0.35">
      <c r="B76" s="70" t="s">
        <v>16</v>
      </c>
      <c r="C76" s="71">
        <v>11</v>
      </c>
      <c r="D76" s="72">
        <f>D75-C76</f>
        <v>35</v>
      </c>
      <c r="E76" s="92">
        <f>D76/C72</f>
        <v>7.2614107883817433E-2</v>
      </c>
      <c r="F76" s="130"/>
      <c r="G76" s="67" t="s">
        <v>1421</v>
      </c>
      <c r="H76" s="121">
        <f>AUXILIAR!D27</f>
        <v>0</v>
      </c>
      <c r="I76" s="126">
        <f>AUXILIAR!F27</f>
        <v>482</v>
      </c>
      <c r="J76" s="110" t="e">
        <f>I76/H76</f>
        <v>#DIV/0!</v>
      </c>
    </row>
    <row r="77" spans="2:10" ht="16.8" thickTop="1" thickBot="1" x14ac:dyDescent="0.35">
      <c r="B77" s="95" t="s">
        <v>1145</v>
      </c>
      <c r="C77" s="96">
        <f>Hoja1!P3</f>
        <v>0</v>
      </c>
      <c r="D77" s="96"/>
      <c r="E77" s="97">
        <f>Hoja1!P4</f>
        <v>0</v>
      </c>
      <c r="F77" s="130"/>
      <c r="G77" s="67" t="s">
        <v>1427</v>
      </c>
      <c r="H77" s="121" t="e">
        <f>paradas!#REF!</f>
        <v>#REF!</v>
      </c>
      <c r="I77" s="127" t="e">
        <f>paradas!#REF!+paradas!#REF!</f>
        <v>#REF!</v>
      </c>
      <c r="J77" s="113" t="e">
        <f>I77/H77</f>
        <v>#REF!</v>
      </c>
    </row>
    <row r="78" spans="2:10" ht="16.8" thickTop="1" thickBot="1" x14ac:dyDescent="0.35">
      <c r="B78" s="95" t="s">
        <v>1146</v>
      </c>
      <c r="C78" s="96">
        <f>Hoja1!P5</f>
        <v>0</v>
      </c>
      <c r="D78" s="96"/>
      <c r="E78" s="98">
        <v>0.16</v>
      </c>
      <c r="F78" s="131"/>
      <c r="G78" s="70" t="s">
        <v>1426</v>
      </c>
      <c r="H78" s="122">
        <f>AUXILIAR!G27</f>
        <v>0</v>
      </c>
      <c r="I78" s="128"/>
      <c r="J78" s="114"/>
    </row>
    <row r="79" spans="2:10" ht="16.8" thickTop="1" thickBot="1" x14ac:dyDescent="0.35">
      <c r="B79" s="63" t="s">
        <v>1330</v>
      </c>
      <c r="C79" s="64">
        <f>AUXILIAR!F13</f>
        <v>482</v>
      </c>
      <c r="D79" s="65"/>
      <c r="E79" s="66"/>
      <c r="F79" s="129">
        <v>45150</v>
      </c>
      <c r="G79" s="109" t="s">
        <v>1396</v>
      </c>
      <c r="H79" s="118"/>
      <c r="I79" s="118"/>
      <c r="J79" s="111"/>
    </row>
    <row r="80" spans="2:10" ht="15.6" thickTop="1" thickBot="1" x14ac:dyDescent="0.35">
      <c r="B80" s="67" t="s">
        <v>6</v>
      </c>
      <c r="C80" s="84">
        <v>46</v>
      </c>
      <c r="D80" s="68">
        <f>C80</f>
        <v>46</v>
      </c>
      <c r="E80" s="69">
        <f>D80/C79</f>
        <v>9.5435684647302899E-2</v>
      </c>
      <c r="F80" s="130"/>
      <c r="G80" s="108"/>
      <c r="H80" s="119" t="s">
        <v>1330</v>
      </c>
      <c r="I80" s="123" t="s">
        <v>1425</v>
      </c>
      <c r="J80" s="112" t="s">
        <v>995</v>
      </c>
    </row>
    <row r="81" spans="2:10" ht="16.8" thickTop="1" thickBot="1" x14ac:dyDescent="0.35">
      <c r="B81" s="67" t="s">
        <v>1331</v>
      </c>
      <c r="C81" s="85">
        <v>3</v>
      </c>
      <c r="D81" s="68">
        <f>D80-C81</f>
        <v>43</v>
      </c>
      <c r="E81" s="69">
        <f>D81/C79</f>
        <v>8.9211618257261413E-2</v>
      </c>
      <c r="F81" s="130"/>
      <c r="G81" s="117" t="s">
        <v>1419</v>
      </c>
      <c r="H81" s="120" t="str">
        <f>AUXILIAR!B34</f>
        <v>PARADAS</v>
      </c>
      <c r="I81" s="124"/>
      <c r="J81" s="116"/>
    </row>
    <row r="82" spans="2:10" ht="16.2" thickTop="1" x14ac:dyDescent="0.3">
      <c r="B82" s="67" t="s">
        <v>1332</v>
      </c>
      <c r="C82" s="85">
        <v>1</v>
      </c>
      <c r="D82" s="68">
        <f>D81-C82</f>
        <v>42</v>
      </c>
      <c r="E82" s="69">
        <f>D82/C79</f>
        <v>8.7136929460580909E-2</v>
      </c>
      <c r="F82" s="130"/>
      <c r="G82" s="67" t="s">
        <v>1154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2" thickBot="1" x14ac:dyDescent="0.35">
      <c r="B83" s="70" t="s">
        <v>16</v>
      </c>
      <c r="C83" s="71">
        <v>9</v>
      </c>
      <c r="D83" s="72">
        <f>D82-C83</f>
        <v>33</v>
      </c>
      <c r="E83" s="92">
        <f>D83/C79</f>
        <v>6.8464730290456438E-2</v>
      </c>
      <c r="F83" s="130"/>
      <c r="G83" s="67" t="s">
        <v>1421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6.8" thickTop="1" thickBot="1" x14ac:dyDescent="0.35">
      <c r="B84" s="95" t="s">
        <v>1145</v>
      </c>
      <c r="C84" s="96">
        <f>Hoja1!Q3</f>
        <v>0</v>
      </c>
      <c r="D84" s="96"/>
      <c r="E84" s="97">
        <f>Hoja1!Q4</f>
        <v>0</v>
      </c>
      <c r="F84" s="130"/>
      <c r="G84" s="67" t="s">
        <v>1427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6.8" thickTop="1" thickBot="1" x14ac:dyDescent="0.35">
      <c r="B85" s="95" t="s">
        <v>1146</v>
      </c>
      <c r="C85" s="96">
        <f>Hoja1!Q5</f>
        <v>0</v>
      </c>
      <c r="E85" s="98">
        <v>0.17</v>
      </c>
      <c r="F85" s="131"/>
      <c r="G85" s="70" t="s">
        <v>1426</v>
      </c>
      <c r="H85" s="122" t="str">
        <f>AUXILIAR!G34</f>
        <v>TOTAL FALLAS</v>
      </c>
      <c r="I85" s="128"/>
      <c r="J85" s="114"/>
    </row>
    <row r="86" spans="2:10" ht="16.8" thickTop="1" thickBot="1" x14ac:dyDescent="0.35">
      <c r="B86" s="63" t="s">
        <v>1330</v>
      </c>
      <c r="C86" s="64">
        <f>AUXILIAR!F14</f>
        <v>482</v>
      </c>
      <c r="D86" s="65"/>
      <c r="E86" s="66"/>
      <c r="F86" s="129">
        <v>45151</v>
      </c>
      <c r="G86" s="109" t="s">
        <v>1396</v>
      </c>
      <c r="H86" s="118"/>
      <c r="I86" s="118"/>
      <c r="J86" s="111"/>
    </row>
    <row r="87" spans="2:10" ht="15.6" thickTop="1" thickBot="1" x14ac:dyDescent="0.35">
      <c r="B87" s="67" t="s">
        <v>6</v>
      </c>
      <c r="C87" s="84">
        <v>71</v>
      </c>
      <c r="D87" s="68">
        <f>C87</f>
        <v>71</v>
      </c>
      <c r="E87" s="69">
        <f>D87/C86</f>
        <v>0.14730290456431536</v>
      </c>
      <c r="F87" s="130"/>
      <c r="G87" s="108"/>
      <c r="H87" s="119" t="s">
        <v>1330</v>
      </c>
      <c r="I87" s="123" t="s">
        <v>1425</v>
      </c>
      <c r="J87" s="112" t="s">
        <v>995</v>
      </c>
    </row>
    <row r="88" spans="2:10" ht="16.8" thickTop="1" thickBot="1" x14ac:dyDescent="0.35">
      <c r="B88" s="67" t="s">
        <v>1331</v>
      </c>
      <c r="C88" s="85">
        <v>4</v>
      </c>
      <c r="D88" s="68">
        <f>D87-C88</f>
        <v>67</v>
      </c>
      <c r="E88" s="69">
        <f>D88/C86</f>
        <v>0.13900414937759337</v>
      </c>
      <c r="F88" s="130"/>
      <c r="G88" s="117" t="s">
        <v>1419</v>
      </c>
      <c r="H88" s="120">
        <f>AUXILIAR!B41</f>
        <v>0</v>
      </c>
      <c r="I88" s="124"/>
      <c r="J88" s="116"/>
    </row>
    <row r="89" spans="2:10" ht="16.2" thickTop="1" x14ac:dyDescent="0.3">
      <c r="B89" s="67" t="s">
        <v>1332</v>
      </c>
      <c r="C89" s="85">
        <v>1</v>
      </c>
      <c r="D89" s="68">
        <f>D88-C89</f>
        <v>66</v>
      </c>
      <c r="E89" s="69">
        <f>D89/C86</f>
        <v>0.13692946058091288</v>
      </c>
      <c r="F89" s="130"/>
      <c r="G89" s="67" t="s">
        <v>1154</v>
      </c>
      <c r="H89" s="121">
        <f>AUXILIAR!C41</f>
        <v>0</v>
      </c>
      <c r="I89" s="125">
        <f>AUXILIAR!E41</f>
        <v>0</v>
      </c>
      <c r="J89" s="115" t="e">
        <f>I89/H89</f>
        <v>#DIV/0!</v>
      </c>
    </row>
    <row r="90" spans="2:10" ht="16.2" thickBot="1" x14ac:dyDescent="0.35">
      <c r="B90" s="70" t="s">
        <v>16</v>
      </c>
      <c r="C90" s="71">
        <v>14</v>
      </c>
      <c r="D90" s="72">
        <f>D89-C90</f>
        <v>52</v>
      </c>
      <c r="E90" s="92">
        <f>D90/C86</f>
        <v>0.1078838174273859</v>
      </c>
      <c r="F90" s="130"/>
      <c r="G90" s="67" t="s">
        <v>1421</v>
      </c>
      <c r="H90" s="121">
        <f>AUXILIAR!D41</f>
        <v>0</v>
      </c>
      <c r="I90" s="126">
        <f>AUXILIAR!F41</f>
        <v>0</v>
      </c>
      <c r="J90" s="110" t="e">
        <f>I90/H90</f>
        <v>#DIV/0!</v>
      </c>
    </row>
    <row r="91" spans="2:10" ht="16.8" thickTop="1" thickBot="1" x14ac:dyDescent="0.35">
      <c r="B91" s="95" t="s">
        <v>1145</v>
      </c>
      <c r="C91" s="96">
        <v>16</v>
      </c>
      <c r="D91" s="96"/>
      <c r="E91" s="97">
        <v>7.0000000000000007E-2</v>
      </c>
      <c r="F91" s="130"/>
      <c r="G91" s="67" t="s">
        <v>1427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6.8" thickTop="1" thickBot="1" x14ac:dyDescent="0.35">
      <c r="B92" s="95" t="s">
        <v>1146</v>
      </c>
      <c r="C92" s="96">
        <f>Hoja1!R5</f>
        <v>0</v>
      </c>
      <c r="D92" s="96"/>
      <c r="E92" s="98">
        <f>Hoja1!R6</f>
        <v>0</v>
      </c>
      <c r="F92" s="131"/>
      <c r="G92" s="70" t="s">
        <v>1426</v>
      </c>
      <c r="H92" s="122">
        <f>AUXILIAR!G41</f>
        <v>0</v>
      </c>
      <c r="I92" s="128"/>
      <c r="J92" s="114"/>
    </row>
    <row r="93" spans="2:10" ht="16.8" thickTop="1" thickBot="1" x14ac:dyDescent="0.35">
      <c r="B93" s="63" t="s">
        <v>1330</v>
      </c>
      <c r="C93" s="64">
        <f>AUXILIAR!F15</f>
        <v>482</v>
      </c>
      <c r="D93" s="65"/>
      <c r="E93" s="66"/>
      <c r="F93" s="129">
        <v>45152</v>
      </c>
      <c r="G93" s="109" t="s">
        <v>1396</v>
      </c>
      <c r="H93" s="118"/>
      <c r="I93" s="118"/>
      <c r="J93" s="111"/>
    </row>
    <row r="94" spans="2:10" ht="15.6" thickTop="1" thickBot="1" x14ac:dyDescent="0.35">
      <c r="B94" s="67" t="s">
        <v>6</v>
      </c>
      <c r="C94" s="84">
        <v>126</v>
      </c>
      <c r="D94" s="68">
        <f>C94</f>
        <v>126</v>
      </c>
      <c r="E94" s="69">
        <f>D94/C93</f>
        <v>0.26141078838174275</v>
      </c>
      <c r="F94" s="130"/>
      <c r="G94" s="108"/>
      <c r="H94" s="119" t="s">
        <v>1330</v>
      </c>
      <c r="I94" s="123" t="s">
        <v>1425</v>
      </c>
      <c r="J94" s="112" t="s">
        <v>995</v>
      </c>
    </row>
    <row r="95" spans="2:10" ht="16.8" thickTop="1" thickBot="1" x14ac:dyDescent="0.35">
      <c r="B95" s="67" t="s">
        <v>1331</v>
      </c>
      <c r="C95" s="85">
        <v>0</v>
      </c>
      <c r="D95" s="68">
        <f>D94-C95</f>
        <v>126</v>
      </c>
      <c r="E95" s="69">
        <f>D95/C93</f>
        <v>0.26141078838174275</v>
      </c>
      <c r="F95" s="130"/>
      <c r="G95" s="117" t="s">
        <v>1419</v>
      </c>
      <c r="H95" s="120">
        <f>AUXILIAR!B48</f>
        <v>11</v>
      </c>
      <c r="I95" s="124"/>
      <c r="J95" s="116"/>
    </row>
    <row r="96" spans="2:10" ht="16.2" thickTop="1" x14ac:dyDescent="0.3">
      <c r="B96" s="67" t="s">
        <v>1332</v>
      </c>
      <c r="C96" s="85">
        <v>1</v>
      </c>
      <c r="D96" s="68">
        <f>D95-C96</f>
        <v>125</v>
      </c>
      <c r="E96" s="69">
        <f>D96/C93</f>
        <v>0.25933609958506226</v>
      </c>
      <c r="F96" s="130"/>
      <c r="G96" s="67" t="s">
        <v>1154</v>
      </c>
      <c r="H96" s="121">
        <f>AUXILIAR!C48</f>
        <v>11</v>
      </c>
      <c r="I96" s="125">
        <f>AUXILIAR!E48</f>
        <v>0</v>
      </c>
      <c r="J96" s="115">
        <f>I96/H96</f>
        <v>0</v>
      </c>
    </row>
    <row r="97" spans="2:10" ht="16.2" thickBot="1" x14ac:dyDescent="0.35">
      <c r="B97" s="70" t="s">
        <v>16</v>
      </c>
      <c r="C97" s="71">
        <v>18</v>
      </c>
      <c r="D97" s="72">
        <f>D96-C97</f>
        <v>107</v>
      </c>
      <c r="E97" s="92">
        <f>D97/C93</f>
        <v>0.22199170124481327</v>
      </c>
      <c r="F97" s="130"/>
      <c r="G97" s="67" t="s">
        <v>1421</v>
      </c>
      <c r="H97" s="121">
        <f>AUXILIAR!D48</f>
        <v>11</v>
      </c>
      <c r="I97" s="126">
        <f>AUXILIAR!F48</f>
        <v>0</v>
      </c>
      <c r="J97" s="110">
        <f>I97/H97</f>
        <v>0</v>
      </c>
    </row>
    <row r="98" spans="2:10" ht="16.8" thickTop="1" thickBot="1" x14ac:dyDescent="0.35">
      <c r="B98" s="95" t="s">
        <v>1145</v>
      </c>
      <c r="C98" s="96">
        <f>Hoja1!S3</f>
        <v>0</v>
      </c>
      <c r="D98" s="96"/>
      <c r="E98" s="97">
        <f>Hoja1!S4</f>
        <v>0</v>
      </c>
      <c r="F98" s="130"/>
      <c r="G98" s="67" t="s">
        <v>1427</v>
      </c>
      <c r="H98" s="121">
        <f>paradas!H1</f>
        <v>22</v>
      </c>
      <c r="I98" s="127">
        <f>paradas!S2+paradas!S3</f>
        <v>0</v>
      </c>
      <c r="J98" s="113">
        <f>I98/H98</f>
        <v>0</v>
      </c>
    </row>
    <row r="99" spans="2:10" ht="16.8" thickTop="1" thickBot="1" x14ac:dyDescent="0.35">
      <c r="B99" s="95" t="s">
        <v>1146</v>
      </c>
      <c r="C99" s="96">
        <f>Hoja1!S5</f>
        <v>0</v>
      </c>
      <c r="D99" s="96"/>
      <c r="E99" s="98">
        <v>0.23</v>
      </c>
      <c r="F99" s="131"/>
      <c r="G99" s="70" t="s">
        <v>1426</v>
      </c>
      <c r="H99" s="122">
        <f>AUXILIAR!G48</f>
        <v>0</v>
      </c>
      <c r="I99" s="128"/>
      <c r="J99" s="114"/>
    </row>
    <row r="100" spans="2:10" ht="16.8" thickTop="1" thickBot="1" x14ac:dyDescent="0.35">
      <c r="B100" s="63" t="s">
        <v>1330</v>
      </c>
      <c r="C100" s="64">
        <f>AUXILIAR!F16</f>
        <v>482</v>
      </c>
      <c r="D100" s="65"/>
      <c r="E100" s="66"/>
      <c r="F100" s="129">
        <v>45153</v>
      </c>
      <c r="G100" s="109" t="s">
        <v>1396</v>
      </c>
      <c r="H100" s="118"/>
      <c r="I100" s="118"/>
      <c r="J100" s="111"/>
    </row>
    <row r="101" spans="2:10" ht="15.6" thickTop="1" thickBot="1" x14ac:dyDescent="0.35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0"/>
      <c r="G101" s="108"/>
      <c r="H101" s="119" t="s">
        <v>1330</v>
      </c>
      <c r="I101" s="123" t="s">
        <v>1425</v>
      </c>
      <c r="J101" s="112" t="s">
        <v>995</v>
      </c>
    </row>
    <row r="102" spans="2:10" ht="16.8" thickTop="1" thickBot="1" x14ac:dyDescent="0.35">
      <c r="B102" s="67" t="s">
        <v>1331</v>
      </c>
      <c r="C102" s="85"/>
      <c r="D102" s="68">
        <f>D101-C102</f>
        <v>0</v>
      </c>
      <c r="E102" s="69">
        <f>D102/C100</f>
        <v>0</v>
      </c>
      <c r="F102" s="130"/>
      <c r="G102" s="117" t="s">
        <v>1419</v>
      </c>
      <c r="H102" s="120">
        <f>AUXILIAR!B49</f>
        <v>11</v>
      </c>
      <c r="I102" s="124"/>
      <c r="J102" s="116"/>
    </row>
    <row r="103" spans="2:10" ht="16.2" thickTop="1" x14ac:dyDescent="0.3">
      <c r="B103" s="67" t="s">
        <v>1332</v>
      </c>
      <c r="C103" s="85">
        <v>1</v>
      </c>
      <c r="D103" s="68">
        <f>D102-C103</f>
        <v>-1</v>
      </c>
      <c r="E103" s="69">
        <f>D103/C100</f>
        <v>-2.0746887966804979E-3</v>
      </c>
      <c r="F103" s="130"/>
      <c r="G103" s="67" t="s">
        <v>1154</v>
      </c>
      <c r="H103" s="121">
        <f>AUXILIAR!C48</f>
        <v>11</v>
      </c>
      <c r="I103" s="125">
        <f>AUXILIAR!E49</f>
        <v>0</v>
      </c>
      <c r="J103" s="115">
        <f>I103/H103</f>
        <v>0</v>
      </c>
    </row>
    <row r="104" spans="2:10" ht="16.2" thickBot="1" x14ac:dyDescent="0.35">
      <c r="B104" s="70" t="s">
        <v>16</v>
      </c>
      <c r="C104" s="71">
        <f>AUXILIAR!B16</f>
        <v>0</v>
      </c>
      <c r="D104" s="72">
        <f>D103-C104</f>
        <v>-1</v>
      </c>
      <c r="E104" s="92">
        <f>D104/C100</f>
        <v>-2.0746887966804979E-3</v>
      </c>
      <c r="F104" s="130"/>
      <c r="G104" s="67" t="s">
        <v>1421</v>
      </c>
      <c r="H104" s="121">
        <f>AUXILIAR!D48</f>
        <v>11</v>
      </c>
      <c r="I104" s="126">
        <f>AUXILIAR!F49</f>
        <v>0</v>
      </c>
      <c r="J104" s="110">
        <f>I104/H104</f>
        <v>0</v>
      </c>
    </row>
    <row r="105" spans="2:10" ht="16.8" thickTop="1" thickBot="1" x14ac:dyDescent="0.35">
      <c r="B105" s="95" t="s">
        <v>1145</v>
      </c>
      <c r="C105" s="96">
        <f>Hoja1!T3</f>
        <v>0</v>
      </c>
      <c r="D105" s="96"/>
      <c r="E105" s="97">
        <f>Hoja1!T4</f>
        <v>0</v>
      </c>
      <c r="F105" s="130"/>
      <c r="G105" s="67" t="s">
        <v>1427</v>
      </c>
      <c r="H105" s="121">
        <f>paradas!H1</f>
        <v>22</v>
      </c>
      <c r="I105" s="127">
        <f>SUM(I103:I104)</f>
        <v>0</v>
      </c>
      <c r="J105" s="113">
        <f>I105/H105</f>
        <v>0</v>
      </c>
    </row>
    <row r="106" spans="2:10" ht="16.8" thickTop="1" thickBot="1" x14ac:dyDescent="0.35">
      <c r="B106" s="95" t="s">
        <v>1146</v>
      </c>
      <c r="C106" s="96">
        <f>Hoja1!T5</f>
        <v>0</v>
      </c>
      <c r="D106" s="96"/>
      <c r="E106" s="98">
        <f>Hoja1!T6</f>
        <v>0</v>
      </c>
      <c r="F106" s="131"/>
      <c r="G106" s="70" t="s">
        <v>1426</v>
      </c>
      <c r="H106" s="122">
        <f>AUXILIAR!G48</f>
        <v>0</v>
      </c>
      <c r="I106" s="128"/>
      <c r="J106" s="114"/>
    </row>
    <row r="107" spans="2:10" ht="16.8" thickTop="1" thickBot="1" x14ac:dyDescent="0.35">
      <c r="B107" s="63" t="s">
        <v>1330</v>
      </c>
      <c r="C107" s="64">
        <f>AUXILIAR!F17</f>
        <v>482</v>
      </c>
      <c r="D107" s="65"/>
      <c r="E107" s="66"/>
      <c r="F107" s="129">
        <v>45154</v>
      </c>
      <c r="G107" s="109" t="s">
        <v>1396</v>
      </c>
      <c r="H107" s="118"/>
      <c r="I107" s="118"/>
      <c r="J107" s="111"/>
    </row>
    <row r="108" spans="2:10" ht="15.6" thickTop="1" thickBot="1" x14ac:dyDescent="0.35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0"/>
      <c r="G108" s="108"/>
      <c r="H108" s="119" t="s">
        <v>1330</v>
      </c>
      <c r="I108" s="123" t="s">
        <v>1425</v>
      </c>
      <c r="J108" s="112" t="s">
        <v>995</v>
      </c>
    </row>
    <row r="109" spans="2:10" ht="16.8" thickTop="1" thickBot="1" x14ac:dyDescent="0.35">
      <c r="B109" s="67" t="s">
        <v>1331</v>
      </c>
      <c r="C109" s="85"/>
      <c r="D109" s="68">
        <f>D108-C109</f>
        <v>0</v>
      </c>
      <c r="E109" s="69">
        <f>D109/C107</f>
        <v>0</v>
      </c>
      <c r="F109" s="130"/>
      <c r="G109" s="117" t="s">
        <v>1419</v>
      </c>
      <c r="H109" s="120">
        <f>AUXILIAR!B49</f>
        <v>11</v>
      </c>
      <c r="I109" s="124"/>
      <c r="J109" s="116"/>
    </row>
    <row r="110" spans="2:10" ht="16.2" thickTop="1" x14ac:dyDescent="0.3">
      <c r="B110" s="67" t="s">
        <v>1332</v>
      </c>
      <c r="C110" s="85">
        <v>1</v>
      </c>
      <c r="D110" s="68">
        <f>D109-C110</f>
        <v>-1</v>
      </c>
      <c r="E110" s="69">
        <f>D110/C107</f>
        <v>-2.0746887966804979E-3</v>
      </c>
      <c r="F110" s="130"/>
      <c r="G110" s="67" t="s">
        <v>1154</v>
      </c>
      <c r="H110" s="121">
        <f>AUXILIAR!C49</f>
        <v>11</v>
      </c>
      <c r="I110" s="125">
        <f>AUXILIAR!E50</f>
        <v>0</v>
      </c>
      <c r="J110" s="115">
        <f>I110/H110</f>
        <v>0</v>
      </c>
    </row>
    <row r="111" spans="2:10" ht="16.2" thickBot="1" x14ac:dyDescent="0.35">
      <c r="B111" s="70" t="s">
        <v>16</v>
      </c>
      <c r="C111" s="71">
        <f>AUXILIAR!B17</f>
        <v>0</v>
      </c>
      <c r="D111" s="72">
        <f>D110-C111</f>
        <v>-1</v>
      </c>
      <c r="E111" s="92">
        <f>D111/C107</f>
        <v>-2.0746887966804979E-3</v>
      </c>
      <c r="F111" s="130"/>
      <c r="G111" s="67" t="s">
        <v>1421</v>
      </c>
      <c r="H111" s="121">
        <f>AUXILIAR!D49</f>
        <v>11</v>
      </c>
      <c r="I111" s="126">
        <f>AUXILIAR!F50</f>
        <v>0</v>
      </c>
      <c r="J111" s="110">
        <f>I111/H111</f>
        <v>0</v>
      </c>
    </row>
    <row r="112" spans="2:10" ht="16.8" thickTop="1" thickBot="1" x14ac:dyDescent="0.35">
      <c r="B112" s="95" t="s">
        <v>1145</v>
      </c>
      <c r="C112" s="96">
        <f>Hoja1!U3</f>
        <v>0</v>
      </c>
      <c r="D112" s="96"/>
      <c r="E112" s="97">
        <f>Hoja1!U4</f>
        <v>0</v>
      </c>
      <c r="F112" s="130"/>
      <c r="G112" s="67" t="s">
        <v>1427</v>
      </c>
      <c r="H112" s="121">
        <f>paradas!H1</f>
        <v>22</v>
      </c>
      <c r="I112" s="127">
        <f>SUM(I110:I111)</f>
        <v>0</v>
      </c>
      <c r="J112" s="113">
        <f>I112/H112</f>
        <v>0</v>
      </c>
    </row>
    <row r="113" spans="2:10" ht="16.8" thickTop="1" thickBot="1" x14ac:dyDescent="0.35">
      <c r="B113" s="95" t="s">
        <v>1146</v>
      </c>
      <c r="C113" s="96">
        <f>Hoja1!U5</f>
        <v>0</v>
      </c>
      <c r="D113" s="96"/>
      <c r="E113" s="98">
        <f>Hoja1!U6</f>
        <v>0</v>
      </c>
      <c r="F113" s="131"/>
      <c r="G113" s="70" t="s">
        <v>1426</v>
      </c>
      <c r="H113" s="122">
        <f>AUXILIAR!G49</f>
        <v>0</v>
      </c>
      <c r="I113" s="128"/>
      <c r="J113" s="114"/>
    </row>
    <row r="114" spans="2:10" ht="16.8" thickTop="1" thickBot="1" x14ac:dyDescent="0.35">
      <c r="B114" s="63" t="s">
        <v>1330</v>
      </c>
      <c r="C114" s="64">
        <f>AUXILIAR!F18</f>
        <v>482</v>
      </c>
      <c r="D114" s="65"/>
      <c r="E114" s="66"/>
      <c r="F114" s="129">
        <v>45155</v>
      </c>
      <c r="G114" s="109" t="s">
        <v>1396</v>
      </c>
      <c r="H114" s="118"/>
      <c r="I114" s="118"/>
      <c r="J114" s="111"/>
    </row>
    <row r="115" spans="2:10" ht="15.6" thickTop="1" thickBot="1" x14ac:dyDescent="0.35">
      <c r="B115" s="67" t="s">
        <v>6</v>
      </c>
      <c r="C115" s="84">
        <v>103</v>
      </c>
      <c r="D115" s="68">
        <f>C115</f>
        <v>103</v>
      </c>
      <c r="E115" s="69">
        <f>D115/C114</f>
        <v>0.21369294605809128</v>
      </c>
      <c r="F115" s="130"/>
      <c r="G115" s="108"/>
      <c r="H115" s="119" t="s">
        <v>1330</v>
      </c>
      <c r="I115" s="123" t="s">
        <v>1425</v>
      </c>
      <c r="J115" s="112" t="s">
        <v>995</v>
      </c>
    </row>
    <row r="116" spans="2:10" ht="16.8" thickTop="1" thickBot="1" x14ac:dyDescent="0.35">
      <c r="B116" s="67" t="s">
        <v>1331</v>
      </c>
      <c r="C116" s="85">
        <v>0</v>
      </c>
      <c r="D116" s="68">
        <f>D115-C116</f>
        <v>103</v>
      </c>
      <c r="E116" s="69">
        <f>D116/C114</f>
        <v>0.21369294605809128</v>
      </c>
      <c r="F116" s="130"/>
      <c r="G116" s="117" t="s">
        <v>1419</v>
      </c>
      <c r="H116" s="120">
        <f>AUXILIAR!B50</f>
        <v>11</v>
      </c>
      <c r="I116" s="124"/>
      <c r="J116" s="116"/>
    </row>
    <row r="117" spans="2:10" ht="16.2" thickTop="1" x14ac:dyDescent="0.3">
      <c r="B117" s="67" t="s">
        <v>1332</v>
      </c>
      <c r="C117" s="85">
        <v>1</v>
      </c>
      <c r="D117" s="68">
        <f>D116-C117</f>
        <v>102</v>
      </c>
      <c r="E117" s="69">
        <f>D117/C114</f>
        <v>0.21161825726141079</v>
      </c>
      <c r="F117" s="130"/>
      <c r="G117" s="67" t="s">
        <v>1154</v>
      </c>
      <c r="H117" s="121">
        <f>AUXILIAR!C50</f>
        <v>11</v>
      </c>
      <c r="I117" s="125">
        <f>AUXILIAR!E51</f>
        <v>0</v>
      </c>
      <c r="J117" s="115">
        <f>I117/H117</f>
        <v>0</v>
      </c>
    </row>
    <row r="118" spans="2:10" ht="16.2" thickBot="1" x14ac:dyDescent="0.35">
      <c r="B118" s="70" t="s">
        <v>16</v>
      </c>
      <c r="C118" s="71">
        <f>AUXILIAR!B18</f>
        <v>0</v>
      </c>
      <c r="D118" s="72">
        <f>D117-C118</f>
        <v>102</v>
      </c>
      <c r="E118" s="92">
        <f>D118/C114</f>
        <v>0.21161825726141079</v>
      </c>
      <c r="F118" s="130"/>
      <c r="G118" s="67" t="s">
        <v>1421</v>
      </c>
      <c r="H118" s="121">
        <f>AUXILIAR!D50</f>
        <v>11</v>
      </c>
      <c r="I118" s="126">
        <f>AUXILIAR!F51</f>
        <v>0</v>
      </c>
      <c r="J118" s="110">
        <f>I118/H118</f>
        <v>0</v>
      </c>
    </row>
    <row r="119" spans="2:10" ht="16.8" thickTop="1" thickBot="1" x14ac:dyDescent="0.35">
      <c r="B119" s="95" t="s">
        <v>1145</v>
      </c>
      <c r="C119" s="96">
        <f>Hoja1!V3</f>
        <v>0</v>
      </c>
      <c r="D119" s="96"/>
      <c r="E119" s="97">
        <f>Hoja1!V4</f>
        <v>0</v>
      </c>
      <c r="F119" s="130"/>
      <c r="G119" s="67" t="s">
        <v>1427</v>
      </c>
      <c r="H119" s="121">
        <f>paradas!H1</f>
        <v>22</v>
      </c>
      <c r="I119" s="127">
        <f>SUM(I117:I118)</f>
        <v>0</v>
      </c>
      <c r="J119" s="113">
        <f>I119/H119</f>
        <v>0</v>
      </c>
    </row>
    <row r="120" spans="2:10" ht="16.8" thickTop="1" thickBot="1" x14ac:dyDescent="0.35">
      <c r="B120" s="95" t="s">
        <v>1146</v>
      </c>
      <c r="C120" s="96">
        <v>62</v>
      </c>
      <c r="D120" s="96"/>
      <c r="E120" s="98">
        <f>Hoja1!V6</f>
        <v>0</v>
      </c>
      <c r="F120" s="131"/>
      <c r="G120" s="70" t="s">
        <v>1426</v>
      </c>
      <c r="H120" s="122">
        <f>AUXILIAR!G50</f>
        <v>0</v>
      </c>
      <c r="I120" s="128"/>
      <c r="J120" s="114"/>
    </row>
    <row r="121" spans="2:10" ht="16.8" thickTop="1" thickBot="1" x14ac:dyDescent="0.35">
      <c r="B121" s="63" t="s">
        <v>1330</v>
      </c>
      <c r="C121" s="64">
        <f>AUXILIAR!F19</f>
        <v>482</v>
      </c>
      <c r="D121" s="65"/>
      <c r="E121" s="66"/>
      <c r="F121" s="129">
        <v>45156</v>
      </c>
      <c r="G121" s="109" t="s">
        <v>1396</v>
      </c>
      <c r="H121" s="118"/>
      <c r="I121" s="118"/>
      <c r="J121" s="111"/>
    </row>
    <row r="122" spans="2:10" ht="15.6" thickTop="1" thickBot="1" x14ac:dyDescent="0.35">
      <c r="B122" s="67" t="s">
        <v>6</v>
      </c>
      <c r="C122" s="84">
        <v>85</v>
      </c>
      <c r="D122" s="68">
        <f>C122</f>
        <v>85</v>
      </c>
      <c r="E122" s="69">
        <f>D122/C121</f>
        <v>0.17634854771784234</v>
      </c>
      <c r="F122" s="130"/>
      <c r="G122" s="108"/>
      <c r="H122" s="119" t="s">
        <v>1330</v>
      </c>
      <c r="I122" s="123" t="s">
        <v>1425</v>
      </c>
      <c r="J122" s="112" t="s">
        <v>995</v>
      </c>
    </row>
    <row r="123" spans="2:10" ht="16.8" thickTop="1" thickBot="1" x14ac:dyDescent="0.35">
      <c r="B123" s="67" t="s">
        <v>1331</v>
      </c>
      <c r="C123" s="85">
        <v>3</v>
      </c>
      <c r="D123" s="68">
        <f>D122-C123</f>
        <v>82</v>
      </c>
      <c r="E123" s="69">
        <f>D123/C121</f>
        <v>0.17012448132780084</v>
      </c>
      <c r="F123" s="130"/>
      <c r="G123" s="117" t="s">
        <v>1419</v>
      </c>
      <c r="H123" s="120">
        <f>AUXILIAR!B51</f>
        <v>11</v>
      </c>
      <c r="I123" s="124"/>
      <c r="J123" s="116"/>
    </row>
    <row r="124" spans="2:10" ht="16.2" thickTop="1" x14ac:dyDescent="0.3">
      <c r="B124" s="67" t="s">
        <v>1332</v>
      </c>
      <c r="C124" s="85">
        <v>1</v>
      </c>
      <c r="D124" s="68">
        <f>D123-C124</f>
        <v>81</v>
      </c>
      <c r="E124" s="69">
        <f>D124/C121</f>
        <v>0.16804979253112035</v>
      </c>
      <c r="F124" s="130"/>
      <c r="G124" s="67" t="s">
        <v>1154</v>
      </c>
      <c r="H124" s="121">
        <f>AUXILIAR!C51</f>
        <v>11</v>
      </c>
      <c r="I124" s="125">
        <f>AUXILIAR!E52</f>
        <v>0</v>
      </c>
      <c r="J124" s="115">
        <f>I124/H124</f>
        <v>0</v>
      </c>
    </row>
    <row r="125" spans="2:10" ht="16.2" thickBot="1" x14ac:dyDescent="0.35">
      <c r="B125" s="70" t="s">
        <v>16</v>
      </c>
      <c r="C125" s="71">
        <f>AUXILIAR!B19</f>
        <v>0</v>
      </c>
      <c r="D125" s="72">
        <f>D124-C125</f>
        <v>81</v>
      </c>
      <c r="E125" s="92">
        <f>D125/C121</f>
        <v>0.16804979253112035</v>
      </c>
      <c r="F125" s="130"/>
      <c r="G125" s="67" t="s">
        <v>1421</v>
      </c>
      <c r="H125" s="121">
        <f>AUXILIAR!D51</f>
        <v>11</v>
      </c>
      <c r="I125" s="126">
        <f>AUXILIAR!F52</f>
        <v>0</v>
      </c>
      <c r="J125" s="110">
        <f>I125/H125</f>
        <v>0</v>
      </c>
    </row>
    <row r="126" spans="2:10" ht="16.8" thickTop="1" thickBot="1" x14ac:dyDescent="0.35">
      <c r="B126" s="95" t="s">
        <v>1145</v>
      </c>
      <c r="C126" s="96">
        <f>Hoja1!W3</f>
        <v>0</v>
      </c>
      <c r="D126" s="96"/>
      <c r="E126" s="97">
        <f>Hoja1!W4</f>
        <v>0</v>
      </c>
      <c r="F126" s="130"/>
      <c r="G126" s="67" t="s">
        <v>1427</v>
      </c>
      <c r="H126" s="121">
        <f>paradas!H1</f>
        <v>22</v>
      </c>
      <c r="I126" s="127">
        <f>SUM(I124:I125)</f>
        <v>0</v>
      </c>
      <c r="J126" s="113">
        <f>I126/H126</f>
        <v>0</v>
      </c>
    </row>
    <row r="127" spans="2:10" ht="16.8" thickTop="1" thickBot="1" x14ac:dyDescent="0.35">
      <c r="B127" s="95" t="s">
        <v>1146</v>
      </c>
      <c r="C127" s="96">
        <f>Hoja1!W5</f>
        <v>0</v>
      </c>
      <c r="D127" s="96"/>
      <c r="E127" s="98">
        <f>Hoja1!W6</f>
        <v>0</v>
      </c>
      <c r="F127" s="131"/>
      <c r="G127" s="70" t="s">
        <v>1426</v>
      </c>
      <c r="H127" s="122">
        <f>AUXILIAR!G51</f>
        <v>0</v>
      </c>
      <c r="I127" s="128"/>
      <c r="J127" s="114"/>
    </row>
    <row r="128" spans="2:10" ht="16.8" thickTop="1" thickBot="1" x14ac:dyDescent="0.35">
      <c r="B128" s="63" t="s">
        <v>1330</v>
      </c>
      <c r="C128" s="64">
        <f>AUXILIAR!F20</f>
        <v>482</v>
      </c>
      <c r="D128" s="65"/>
      <c r="E128" s="66"/>
      <c r="F128" s="129">
        <v>45157</v>
      </c>
      <c r="G128" s="109" t="s">
        <v>1396</v>
      </c>
      <c r="H128" s="118"/>
      <c r="I128" s="118"/>
      <c r="J128" s="111"/>
    </row>
    <row r="129" spans="2:10" ht="15.6" thickTop="1" thickBot="1" x14ac:dyDescent="0.35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0"/>
      <c r="G129" s="108"/>
      <c r="H129" s="119" t="s">
        <v>1330</v>
      </c>
      <c r="I129" s="123" t="s">
        <v>1425</v>
      </c>
      <c r="J129" s="112" t="s">
        <v>995</v>
      </c>
    </row>
    <row r="130" spans="2:10" ht="16.8" thickTop="1" thickBot="1" x14ac:dyDescent="0.35">
      <c r="B130" s="67" t="s">
        <v>1331</v>
      </c>
      <c r="C130" s="85">
        <v>2</v>
      </c>
      <c r="D130" s="68">
        <f>D129-C130</f>
        <v>-2</v>
      </c>
      <c r="E130" s="69">
        <f>D130/C128</f>
        <v>-4.1493775933609959E-3</v>
      </c>
      <c r="F130" s="130"/>
      <c r="G130" s="117" t="s">
        <v>1419</v>
      </c>
      <c r="H130" s="120">
        <f>AUXILIAR!B53</f>
        <v>11</v>
      </c>
      <c r="I130" s="124"/>
      <c r="J130" s="116"/>
    </row>
    <row r="131" spans="2:10" ht="16.2" thickTop="1" x14ac:dyDescent="0.3">
      <c r="B131" s="67" t="s">
        <v>1332</v>
      </c>
      <c r="C131" s="85">
        <v>1</v>
      </c>
      <c r="D131" s="68">
        <f>D130-C131</f>
        <v>-3</v>
      </c>
      <c r="E131" s="69">
        <f>D131/C128</f>
        <v>-6.2240663900414933E-3</v>
      </c>
      <c r="F131" s="130"/>
      <c r="G131" s="67" t="s">
        <v>1154</v>
      </c>
      <c r="H131" s="121">
        <f>AUXILIAR!C53</f>
        <v>11</v>
      </c>
      <c r="I131" s="125">
        <f>AUXILIAR!E53</f>
        <v>0</v>
      </c>
      <c r="J131" s="115">
        <f>I131/H131</f>
        <v>0</v>
      </c>
    </row>
    <row r="132" spans="2:10" ht="16.2" thickBot="1" x14ac:dyDescent="0.35">
      <c r="B132" s="70" t="s">
        <v>16</v>
      </c>
      <c r="C132" s="71">
        <v>15</v>
      </c>
      <c r="D132" s="72">
        <f>D131-C132</f>
        <v>-18</v>
      </c>
      <c r="E132" s="92">
        <f>D132/C128</f>
        <v>-3.7344398340248962E-2</v>
      </c>
      <c r="F132" s="130"/>
      <c r="G132" s="67" t="s">
        <v>1421</v>
      </c>
      <c r="H132" s="121">
        <f>AUXILIAR!D53</f>
        <v>11</v>
      </c>
      <c r="I132" s="126">
        <f>AUXILIAR!F53</f>
        <v>0</v>
      </c>
      <c r="J132" s="110">
        <f>I132/H132</f>
        <v>0</v>
      </c>
    </row>
    <row r="133" spans="2:10" ht="16.8" thickTop="1" thickBot="1" x14ac:dyDescent="0.35">
      <c r="B133" s="95" t="s">
        <v>1145</v>
      </c>
      <c r="C133" s="96">
        <f>Hoja1!X3</f>
        <v>0</v>
      </c>
      <c r="D133" s="96"/>
      <c r="E133" s="97">
        <f>Hoja1!X4</f>
        <v>0</v>
      </c>
      <c r="F133" s="130"/>
      <c r="G133" s="67" t="s">
        <v>1427</v>
      </c>
      <c r="H133" s="121">
        <f>paradas!H1</f>
        <v>22</v>
      </c>
      <c r="I133" s="127">
        <f>SUM(I131:I132)</f>
        <v>0</v>
      </c>
      <c r="J133" s="113">
        <f>I133/H133</f>
        <v>0</v>
      </c>
    </row>
    <row r="134" spans="2:10" ht="16.8" thickTop="1" thickBot="1" x14ac:dyDescent="0.35">
      <c r="B134" s="95" t="s">
        <v>1146</v>
      </c>
      <c r="C134" s="96">
        <f>Hoja1!X5</f>
        <v>0</v>
      </c>
      <c r="D134" s="96"/>
      <c r="E134" s="98">
        <f>Hoja1!X6</f>
        <v>0</v>
      </c>
      <c r="F134" s="131"/>
      <c r="G134" s="70" t="s">
        <v>1426</v>
      </c>
      <c r="H134" s="122">
        <f>AUXILIAR!G53</f>
        <v>0</v>
      </c>
      <c r="I134" s="128"/>
      <c r="J134" s="114"/>
    </row>
    <row r="135" spans="2:10" ht="16.8" thickTop="1" thickBot="1" x14ac:dyDescent="0.35">
      <c r="B135" s="63" t="s">
        <v>1330</v>
      </c>
      <c r="C135" s="64">
        <f>AUXILIAR!F21</f>
        <v>482</v>
      </c>
      <c r="D135" s="65"/>
      <c r="E135" s="66"/>
      <c r="F135" s="129">
        <v>45158</v>
      </c>
      <c r="G135" s="109" t="s">
        <v>1396</v>
      </c>
      <c r="H135" s="118"/>
      <c r="I135" s="118"/>
      <c r="J135" s="111"/>
    </row>
    <row r="136" spans="2:10" ht="15.6" thickTop="1" thickBot="1" x14ac:dyDescent="0.35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0"/>
      <c r="G136" s="108"/>
      <c r="H136" s="119" t="s">
        <v>1330</v>
      </c>
      <c r="I136" s="123" t="s">
        <v>1425</v>
      </c>
      <c r="J136" s="112" t="s">
        <v>995</v>
      </c>
    </row>
    <row r="137" spans="2:10" ht="16.8" thickTop="1" thickBot="1" x14ac:dyDescent="0.35">
      <c r="B137" s="67" t="s">
        <v>1331</v>
      </c>
      <c r="C137" s="85">
        <v>2</v>
      </c>
      <c r="D137" s="68">
        <f>D136-C137</f>
        <v>-2</v>
      </c>
      <c r="E137" s="69">
        <f>D137/C135</f>
        <v>-4.1493775933609959E-3</v>
      </c>
      <c r="F137" s="130"/>
      <c r="G137" s="117" t="s">
        <v>1419</v>
      </c>
      <c r="H137" s="120">
        <f>AUXILIAR!B54</f>
        <v>11</v>
      </c>
      <c r="I137" s="124"/>
      <c r="J137" s="116"/>
    </row>
    <row r="138" spans="2:10" ht="16.2" thickTop="1" x14ac:dyDescent="0.3">
      <c r="B138" s="67" t="s">
        <v>1332</v>
      </c>
      <c r="C138" s="85">
        <v>1</v>
      </c>
      <c r="D138" s="68">
        <f>D137-C138</f>
        <v>-3</v>
      </c>
      <c r="E138" s="69">
        <f>D138/C135</f>
        <v>-6.2240663900414933E-3</v>
      </c>
      <c r="F138" s="130"/>
      <c r="G138" s="67" t="s">
        <v>1154</v>
      </c>
      <c r="H138" s="121">
        <f>AUXILIAR!C54</f>
        <v>11</v>
      </c>
      <c r="I138" s="125">
        <f>AUXILIAR!E54</f>
        <v>0</v>
      </c>
      <c r="J138" s="115">
        <f t="shared" ref="J138:J140" si="0">I138/H138</f>
        <v>0</v>
      </c>
    </row>
    <row r="139" spans="2:10" ht="16.2" thickBot="1" x14ac:dyDescent="0.35">
      <c r="B139" s="70" t="s">
        <v>16</v>
      </c>
      <c r="C139" s="71">
        <f>AUXILIAR!B21</f>
        <v>0</v>
      </c>
      <c r="D139" s="72">
        <f>D138-C139</f>
        <v>-3</v>
      </c>
      <c r="E139" s="92">
        <f>D139/C135</f>
        <v>-6.2240663900414933E-3</v>
      </c>
      <c r="F139" s="130"/>
      <c r="G139" s="67" t="s">
        <v>1421</v>
      </c>
      <c r="H139" s="121">
        <f>AUXILIAR!D54</f>
        <v>11</v>
      </c>
      <c r="I139" s="126">
        <f>AUXILIAR!F54</f>
        <v>0</v>
      </c>
      <c r="J139" s="110">
        <f t="shared" si="0"/>
        <v>0</v>
      </c>
    </row>
    <row r="140" spans="2:10" ht="16.8" thickTop="1" thickBot="1" x14ac:dyDescent="0.35">
      <c r="B140" s="95" t="s">
        <v>1145</v>
      </c>
      <c r="C140" s="96">
        <f>Hoja1!Y3</f>
        <v>0</v>
      </c>
      <c r="D140" s="96"/>
      <c r="E140" s="97">
        <v>0.05</v>
      </c>
      <c r="F140" s="130"/>
      <c r="G140" s="67" t="s">
        <v>1427</v>
      </c>
      <c r="H140" s="121">
        <f>paradas!H1</f>
        <v>22</v>
      </c>
      <c r="I140" s="127">
        <f t="shared" ref="I140" si="1">SUM(I138:I139)</f>
        <v>0</v>
      </c>
      <c r="J140" s="113">
        <f t="shared" si="0"/>
        <v>0</v>
      </c>
    </row>
    <row r="141" spans="2:10" ht="16.8" thickTop="1" thickBot="1" x14ac:dyDescent="0.35">
      <c r="B141" s="95" t="s">
        <v>1146</v>
      </c>
      <c r="C141" s="96">
        <f>Hoja1!Y5</f>
        <v>0</v>
      </c>
      <c r="D141" s="96"/>
      <c r="E141" s="98">
        <v>0.14000000000000001</v>
      </c>
      <c r="F141" s="131"/>
      <c r="G141" s="70" t="s">
        <v>1426</v>
      </c>
      <c r="H141" s="122">
        <f>AUXILIAR!G54</f>
        <v>0</v>
      </c>
      <c r="I141" s="128"/>
      <c r="J141" s="114"/>
    </row>
    <row r="142" spans="2:10" ht="16.8" thickTop="1" thickBot="1" x14ac:dyDescent="0.35">
      <c r="B142" s="63" t="s">
        <v>1330</v>
      </c>
      <c r="C142" s="64">
        <f>AUXILIAR!F22</f>
        <v>482</v>
      </c>
      <c r="D142" s="65"/>
      <c r="E142" s="66"/>
      <c r="F142" s="129">
        <v>45159</v>
      </c>
      <c r="G142" s="109" t="s">
        <v>1396</v>
      </c>
      <c r="H142" s="118"/>
      <c r="I142" s="118"/>
      <c r="J142" s="111"/>
    </row>
    <row r="143" spans="2:10" ht="15.6" thickTop="1" thickBot="1" x14ac:dyDescent="0.35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0"/>
      <c r="G143" s="108"/>
      <c r="H143" s="119" t="s">
        <v>1330</v>
      </c>
      <c r="I143" s="123" t="s">
        <v>1425</v>
      </c>
      <c r="J143" s="112" t="s">
        <v>995</v>
      </c>
    </row>
    <row r="144" spans="2:10" ht="16.8" thickTop="1" thickBot="1" x14ac:dyDescent="0.35">
      <c r="B144" s="67" t="s">
        <v>1331</v>
      </c>
      <c r="C144" s="85">
        <v>2</v>
      </c>
      <c r="D144" s="68">
        <f>D143-C144</f>
        <v>-2</v>
      </c>
      <c r="E144" s="69">
        <f>D144/C142</f>
        <v>-4.1493775933609959E-3</v>
      </c>
      <c r="F144" s="130"/>
      <c r="G144" s="117" t="s">
        <v>1419</v>
      </c>
      <c r="H144" s="120">
        <f>AUXILIAR!B55</f>
        <v>11</v>
      </c>
      <c r="I144" s="124"/>
      <c r="J144" s="116"/>
    </row>
    <row r="145" spans="2:10" ht="16.2" thickTop="1" x14ac:dyDescent="0.3">
      <c r="B145" s="67" t="s">
        <v>1332</v>
      </c>
      <c r="C145" s="85">
        <v>1</v>
      </c>
      <c r="D145" s="68">
        <f>D144-C145</f>
        <v>-3</v>
      </c>
      <c r="E145" s="69">
        <f>D145/C142</f>
        <v>-6.2240663900414933E-3</v>
      </c>
      <c r="F145" s="130"/>
      <c r="G145" s="67" t="s">
        <v>1154</v>
      </c>
      <c r="H145" s="121">
        <f>AUXILIAR!C55</f>
        <v>11</v>
      </c>
      <c r="I145" s="125">
        <f>AUXILIAR!E55</f>
        <v>0</v>
      </c>
      <c r="J145" s="115">
        <f t="shared" ref="J145:J147" si="2">I145/H145</f>
        <v>0</v>
      </c>
    </row>
    <row r="146" spans="2:10" ht="16.2" thickBot="1" x14ac:dyDescent="0.35">
      <c r="B146" s="70" t="s">
        <v>16</v>
      </c>
      <c r="C146" s="71">
        <f>AUXILIAR!B22</f>
        <v>0</v>
      </c>
      <c r="D146" s="72">
        <f>D145-C146</f>
        <v>-3</v>
      </c>
      <c r="E146" s="92">
        <f>D146/C142</f>
        <v>-6.2240663900414933E-3</v>
      </c>
      <c r="F146" s="130"/>
      <c r="G146" s="67" t="s">
        <v>1421</v>
      </c>
      <c r="H146" s="121">
        <f>AUXILIAR!D55</f>
        <v>11</v>
      </c>
      <c r="I146" s="126">
        <f>AUXILIAR!F55</f>
        <v>0</v>
      </c>
      <c r="J146" s="110">
        <f t="shared" si="2"/>
        <v>0</v>
      </c>
    </row>
    <row r="147" spans="2:10" ht="16.8" thickTop="1" thickBot="1" x14ac:dyDescent="0.35">
      <c r="B147" s="95" t="s">
        <v>1145</v>
      </c>
      <c r="C147" s="96">
        <f>Hoja1!Z3</f>
        <v>10</v>
      </c>
      <c r="D147" s="96"/>
      <c r="E147" s="97">
        <v>0.05</v>
      </c>
      <c r="F147" s="130"/>
      <c r="G147" s="67" t="s">
        <v>1427</v>
      </c>
      <c r="H147" s="121">
        <f>paradas!H1</f>
        <v>22</v>
      </c>
      <c r="I147" s="127">
        <f t="shared" ref="I147" si="3">SUM(I145:I146)</f>
        <v>0</v>
      </c>
      <c r="J147" s="113">
        <f t="shared" si="2"/>
        <v>0</v>
      </c>
    </row>
    <row r="148" spans="2:10" ht="16.8" thickTop="1" thickBot="1" x14ac:dyDescent="0.35">
      <c r="B148" s="95" t="s">
        <v>1146</v>
      </c>
      <c r="C148" s="96">
        <f>Hoja1!Z5</f>
        <v>0</v>
      </c>
      <c r="D148" s="96"/>
      <c r="E148" s="98">
        <v>0.14000000000000001</v>
      </c>
      <c r="F148" s="131"/>
      <c r="G148" s="70" t="s">
        <v>1426</v>
      </c>
      <c r="H148" s="122">
        <f>AUXILIAR!G55</f>
        <v>0</v>
      </c>
      <c r="I148" s="128"/>
      <c r="J148" s="114"/>
    </row>
    <row r="149" spans="2:10" ht="16.8" thickTop="1" thickBot="1" x14ac:dyDescent="0.35">
      <c r="B149" s="63" t="s">
        <v>1330</v>
      </c>
      <c r="C149" s="64">
        <f>AUXILIAR!F23</f>
        <v>482</v>
      </c>
      <c r="D149" s="65"/>
      <c r="E149" s="66"/>
      <c r="F149" s="129">
        <v>45160</v>
      </c>
      <c r="G149" s="109" t="s">
        <v>1396</v>
      </c>
      <c r="H149" s="118"/>
      <c r="I149" s="118"/>
      <c r="J149" s="111"/>
    </row>
    <row r="150" spans="2:10" ht="15.6" thickTop="1" thickBot="1" x14ac:dyDescent="0.35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0"/>
      <c r="G150" s="108"/>
      <c r="H150" s="119" t="s">
        <v>1330</v>
      </c>
      <c r="I150" s="123" t="s">
        <v>1425</v>
      </c>
      <c r="J150" s="112" t="s">
        <v>995</v>
      </c>
    </row>
    <row r="151" spans="2:10" ht="16.8" thickTop="1" thickBot="1" x14ac:dyDescent="0.35">
      <c r="B151" s="67" t="s">
        <v>1331</v>
      </c>
      <c r="C151" s="85">
        <v>0</v>
      </c>
      <c r="D151" s="68">
        <f>D150-C151</f>
        <v>0</v>
      </c>
      <c r="E151" s="69">
        <f>D151/C149</f>
        <v>0</v>
      </c>
      <c r="F151" s="130"/>
      <c r="G151" s="117" t="s">
        <v>1419</v>
      </c>
      <c r="H151" s="120">
        <f>AUXILIAR!B56</f>
        <v>11</v>
      </c>
      <c r="I151" s="124"/>
      <c r="J151" s="116"/>
    </row>
    <row r="152" spans="2:10" ht="16.2" thickTop="1" x14ac:dyDescent="0.3">
      <c r="B152" s="67" t="s">
        <v>1332</v>
      </c>
      <c r="C152" s="85">
        <v>0</v>
      </c>
      <c r="D152" s="68">
        <f>D151-C152</f>
        <v>0</v>
      </c>
      <c r="E152" s="69">
        <f>D152/C149</f>
        <v>0</v>
      </c>
      <c r="F152" s="130"/>
      <c r="G152" s="67" t="s">
        <v>1154</v>
      </c>
      <c r="H152" s="121">
        <f>AUXILIAR!C56</f>
        <v>11</v>
      </c>
      <c r="I152" s="125">
        <f>AUXILIAR!E57</f>
        <v>0</v>
      </c>
      <c r="J152" s="115">
        <f t="shared" ref="J152:J154" si="4">I152/H152</f>
        <v>0</v>
      </c>
    </row>
    <row r="153" spans="2:10" ht="16.2" thickBot="1" x14ac:dyDescent="0.35">
      <c r="B153" s="70" t="s">
        <v>16</v>
      </c>
      <c r="C153" s="71">
        <f>AUXILIAR!B23</f>
        <v>0</v>
      </c>
      <c r="D153" s="72">
        <f>D152-C153</f>
        <v>0</v>
      </c>
      <c r="E153" s="92">
        <f>D153/C149</f>
        <v>0</v>
      </c>
      <c r="F153" s="130"/>
      <c r="G153" s="67" t="s">
        <v>1421</v>
      </c>
      <c r="H153" s="121">
        <f>AUXILIAR!D56</f>
        <v>11</v>
      </c>
      <c r="I153" s="126">
        <f>AUXILIAR!F57</f>
        <v>0</v>
      </c>
      <c r="J153" s="110">
        <f t="shared" si="4"/>
        <v>0</v>
      </c>
    </row>
    <row r="154" spans="2:10" ht="16.8" thickTop="1" thickBot="1" x14ac:dyDescent="0.35">
      <c r="B154" s="95" t="s">
        <v>1145</v>
      </c>
      <c r="C154" s="96">
        <f>Hoja1!AA3</f>
        <v>0</v>
      </c>
      <c r="D154" s="96"/>
      <c r="E154" s="97">
        <v>0.05</v>
      </c>
      <c r="F154" s="130"/>
      <c r="G154" s="67" t="s">
        <v>1427</v>
      </c>
      <c r="H154" s="121">
        <f>paradas!H1</f>
        <v>22</v>
      </c>
      <c r="I154" s="127">
        <f t="shared" ref="I154" si="5">SUM(I152:I153)</f>
        <v>0</v>
      </c>
      <c r="J154" s="113">
        <f t="shared" si="4"/>
        <v>0</v>
      </c>
    </row>
    <row r="155" spans="2:10" ht="16.8" thickTop="1" thickBot="1" x14ac:dyDescent="0.35">
      <c r="B155" s="95" t="s">
        <v>1146</v>
      </c>
      <c r="C155" s="96">
        <f>Hoja1!AA5</f>
        <v>0</v>
      </c>
      <c r="D155" s="96"/>
      <c r="E155" s="98">
        <v>0.14000000000000001</v>
      </c>
      <c r="F155" s="131"/>
      <c r="G155" s="70" t="s">
        <v>1426</v>
      </c>
      <c r="H155" s="122">
        <f>AUXILIAR!G56</f>
        <v>0</v>
      </c>
      <c r="I155" s="128"/>
      <c r="J155" s="114"/>
    </row>
    <row r="156" spans="2:10" ht="15.75" customHeight="1" thickTop="1" thickBot="1" x14ac:dyDescent="0.35">
      <c r="B156" s="63" t="s">
        <v>1330</v>
      </c>
      <c r="C156" s="64">
        <f>AUXILIAR!F24</f>
        <v>482</v>
      </c>
      <c r="D156" s="65"/>
      <c r="E156" s="66"/>
      <c r="F156" s="129">
        <v>45161</v>
      </c>
      <c r="G156" s="109" t="s">
        <v>1396</v>
      </c>
      <c r="H156" s="118"/>
      <c r="I156" s="118"/>
      <c r="J156" s="111"/>
    </row>
    <row r="157" spans="2:10" ht="15.6" thickTop="1" thickBot="1" x14ac:dyDescent="0.35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0"/>
      <c r="G157" s="108"/>
      <c r="H157" s="119" t="s">
        <v>1330</v>
      </c>
      <c r="I157" s="123" t="s">
        <v>1425</v>
      </c>
      <c r="J157" s="112" t="s">
        <v>995</v>
      </c>
    </row>
    <row r="158" spans="2:10" ht="16.8" thickTop="1" thickBot="1" x14ac:dyDescent="0.35">
      <c r="B158" s="67" t="s">
        <v>1331</v>
      </c>
      <c r="C158" s="85">
        <v>0</v>
      </c>
      <c r="D158" s="68">
        <f>D157-C158</f>
        <v>0</v>
      </c>
      <c r="E158" s="69">
        <f>D158/C156</f>
        <v>0</v>
      </c>
      <c r="F158" s="130"/>
      <c r="G158" s="117" t="s">
        <v>1419</v>
      </c>
      <c r="H158" s="120">
        <f>AUXILIAR!B57</f>
        <v>11</v>
      </c>
      <c r="I158" s="124"/>
      <c r="J158" s="116"/>
    </row>
    <row r="159" spans="2:10" ht="16.2" thickTop="1" x14ac:dyDescent="0.3">
      <c r="B159" s="67" t="s">
        <v>1332</v>
      </c>
      <c r="C159" s="85">
        <v>0</v>
      </c>
      <c r="D159" s="68">
        <f>D158-C159</f>
        <v>0</v>
      </c>
      <c r="E159" s="69">
        <f>D159/C156</f>
        <v>0</v>
      </c>
      <c r="F159" s="130"/>
      <c r="G159" s="67" t="s">
        <v>1154</v>
      </c>
      <c r="H159" s="121">
        <f>AUXILIAR!C57</f>
        <v>11</v>
      </c>
      <c r="I159" s="125">
        <f>AUXILIAR!E57</f>
        <v>0</v>
      </c>
      <c r="J159" s="115">
        <f t="shared" ref="J159:J161" si="6">I159/H159</f>
        <v>0</v>
      </c>
    </row>
    <row r="160" spans="2:10" ht="16.2" thickBot="1" x14ac:dyDescent="0.35">
      <c r="B160" s="70" t="s">
        <v>16</v>
      </c>
      <c r="C160" s="71">
        <f>AUXILIAR!B24</f>
        <v>0</v>
      </c>
      <c r="D160" s="72">
        <f>D159-C160</f>
        <v>0</v>
      </c>
      <c r="E160" s="92">
        <f>D160/C156</f>
        <v>0</v>
      </c>
      <c r="F160" s="130"/>
      <c r="G160" s="67" t="s">
        <v>1421</v>
      </c>
      <c r="H160" s="121">
        <f>AUXILIAR!D57</f>
        <v>11</v>
      </c>
      <c r="I160" s="126">
        <f>AUXILIAR!F57</f>
        <v>0</v>
      </c>
      <c r="J160" s="110">
        <f t="shared" si="6"/>
        <v>0</v>
      </c>
    </row>
    <row r="161" spans="2:10" ht="16.8" thickTop="1" thickBot="1" x14ac:dyDescent="0.35">
      <c r="B161" s="95" t="s">
        <v>1145</v>
      </c>
      <c r="C161" s="96">
        <f>Hoja1!AB3</f>
        <v>0</v>
      </c>
      <c r="D161" s="96"/>
      <c r="E161" s="97">
        <v>0.05</v>
      </c>
      <c r="F161" s="130"/>
      <c r="G161" s="67" t="s">
        <v>1427</v>
      </c>
      <c r="H161" s="121">
        <f>paradas!H1</f>
        <v>22</v>
      </c>
      <c r="I161" s="127">
        <f t="shared" ref="I161" si="7">SUM(I159:I160)</f>
        <v>0</v>
      </c>
      <c r="J161" s="113">
        <f t="shared" si="6"/>
        <v>0</v>
      </c>
    </row>
    <row r="162" spans="2:10" ht="16.8" thickTop="1" thickBot="1" x14ac:dyDescent="0.35">
      <c r="B162" s="95" t="s">
        <v>1146</v>
      </c>
      <c r="C162" s="96">
        <f>Hoja1!AB5</f>
        <v>0</v>
      </c>
      <c r="D162" s="96"/>
      <c r="E162" s="98">
        <v>0.14000000000000001</v>
      </c>
      <c r="F162" s="131"/>
      <c r="G162" s="70" t="s">
        <v>1426</v>
      </c>
      <c r="H162" s="122">
        <f>AUXILIAR!G57</f>
        <v>0</v>
      </c>
      <c r="I162" s="128"/>
      <c r="J162" s="114"/>
    </row>
    <row r="163" spans="2:10" ht="16.8" thickTop="1" thickBot="1" x14ac:dyDescent="0.35">
      <c r="B163" s="63" t="s">
        <v>1330</v>
      </c>
      <c r="C163" s="64">
        <f>AUXILIAR!F25</f>
        <v>482</v>
      </c>
      <c r="D163" s="65"/>
      <c r="E163" s="66"/>
      <c r="F163" s="129">
        <v>45162</v>
      </c>
      <c r="G163" s="109" t="s">
        <v>1396</v>
      </c>
      <c r="H163" s="118"/>
      <c r="I163" s="118"/>
      <c r="J163" s="111"/>
    </row>
    <row r="164" spans="2:10" ht="15.6" thickTop="1" thickBot="1" x14ac:dyDescent="0.35">
      <c r="B164" s="67" t="s">
        <v>6</v>
      </c>
      <c r="C164" s="84">
        <f>AUXILIAR!E25</f>
        <v>0</v>
      </c>
      <c r="D164" s="68">
        <f>C164</f>
        <v>0</v>
      </c>
      <c r="E164" s="69">
        <f>D164/C163</f>
        <v>0</v>
      </c>
      <c r="F164" s="130"/>
      <c r="G164" s="108"/>
      <c r="H164" s="119" t="s">
        <v>1330</v>
      </c>
      <c r="I164" s="123" t="s">
        <v>1425</v>
      </c>
      <c r="J164" s="112" t="s">
        <v>995</v>
      </c>
    </row>
    <row r="165" spans="2:10" ht="16.8" thickTop="1" thickBot="1" x14ac:dyDescent="0.35">
      <c r="B165" s="67" t="s">
        <v>1331</v>
      </c>
      <c r="C165" s="85">
        <v>0</v>
      </c>
      <c r="D165" s="68">
        <f>D164-C165</f>
        <v>0</v>
      </c>
      <c r="E165" s="69">
        <f>D165/C163</f>
        <v>0</v>
      </c>
      <c r="F165" s="130"/>
      <c r="G165" s="117" t="s">
        <v>1419</v>
      </c>
      <c r="H165" s="120">
        <f>AUXILIAR!B58</f>
        <v>11</v>
      </c>
      <c r="I165" s="124"/>
      <c r="J165" s="116"/>
    </row>
    <row r="166" spans="2:10" ht="16.2" thickTop="1" x14ac:dyDescent="0.3">
      <c r="B166" s="67" t="s">
        <v>1332</v>
      </c>
      <c r="C166" s="85">
        <v>1</v>
      </c>
      <c r="D166" s="68">
        <f>D165-C166</f>
        <v>-1</v>
      </c>
      <c r="E166" s="69">
        <f>D166/C163</f>
        <v>-2.0746887966804979E-3</v>
      </c>
      <c r="F166" s="130"/>
      <c r="G166" s="67" t="s">
        <v>1154</v>
      </c>
      <c r="H166" s="121">
        <f>AUXILIAR!C58</f>
        <v>11</v>
      </c>
      <c r="I166" s="125">
        <f>AUXILIAR!E58</f>
        <v>0</v>
      </c>
      <c r="J166" s="115">
        <f t="shared" ref="J166:J168" si="8">I166/H166</f>
        <v>0</v>
      </c>
    </row>
    <row r="167" spans="2:10" ht="16.2" thickBot="1" x14ac:dyDescent="0.35">
      <c r="B167" s="70" t="s">
        <v>16</v>
      </c>
      <c r="C167" s="71">
        <f>AUXILIAR!B25</f>
        <v>0</v>
      </c>
      <c r="D167" s="72">
        <f>D166-C167</f>
        <v>-1</v>
      </c>
      <c r="E167" s="92">
        <f>D167/C163</f>
        <v>-2.0746887966804979E-3</v>
      </c>
      <c r="F167" s="130"/>
      <c r="G167" s="67" t="s">
        <v>1421</v>
      </c>
      <c r="H167" s="121">
        <f>AUXILIAR!D58</f>
        <v>11</v>
      </c>
      <c r="I167" s="126">
        <f>AUXILIAR!F58</f>
        <v>0</v>
      </c>
      <c r="J167" s="110">
        <f t="shared" si="8"/>
        <v>0</v>
      </c>
    </row>
    <row r="168" spans="2:10" ht="16.8" thickTop="1" thickBot="1" x14ac:dyDescent="0.35">
      <c r="B168" s="95" t="s">
        <v>1145</v>
      </c>
      <c r="C168" s="96">
        <f>Hoja1!AC3</f>
        <v>0</v>
      </c>
      <c r="D168" s="96"/>
      <c r="E168" s="97">
        <v>0.03</v>
      </c>
      <c r="F168" s="130"/>
      <c r="G168" s="67" t="s">
        <v>1427</v>
      </c>
      <c r="H168" s="121">
        <f>paradas!H1</f>
        <v>22</v>
      </c>
      <c r="I168" s="127">
        <f t="shared" ref="I168" si="9">SUM(I166:I167)</f>
        <v>0</v>
      </c>
      <c r="J168" s="113">
        <f t="shared" si="8"/>
        <v>0</v>
      </c>
    </row>
    <row r="169" spans="2:10" ht="16.8" thickTop="1" thickBot="1" x14ac:dyDescent="0.35">
      <c r="B169" s="95" t="s">
        <v>1146</v>
      </c>
      <c r="C169" s="96">
        <f>Hoja1!AC5</f>
        <v>0</v>
      </c>
      <c r="D169" s="96"/>
      <c r="E169" s="98">
        <v>0.15</v>
      </c>
      <c r="F169" s="131"/>
      <c r="G169" s="70" t="s">
        <v>1426</v>
      </c>
      <c r="H169" s="122">
        <f>AUXILIAR!G58</f>
        <v>0</v>
      </c>
      <c r="I169" s="128"/>
      <c r="J169" s="114"/>
    </row>
    <row r="170" spans="2:10" ht="16.8" thickTop="1" thickBot="1" x14ac:dyDescent="0.35">
      <c r="B170" s="63" t="s">
        <v>1330</v>
      </c>
      <c r="C170" s="64">
        <f>AUXILIAR!F26</f>
        <v>482</v>
      </c>
      <c r="D170" s="65"/>
      <c r="E170" s="66"/>
      <c r="F170" s="129">
        <v>45163</v>
      </c>
      <c r="G170" s="109" t="s">
        <v>1396</v>
      </c>
      <c r="H170" s="118"/>
      <c r="I170" s="118"/>
      <c r="J170" s="111"/>
    </row>
    <row r="171" spans="2:10" ht="15.6" thickTop="1" thickBot="1" x14ac:dyDescent="0.35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0"/>
      <c r="G171" s="108"/>
      <c r="H171" s="119" t="s">
        <v>1330</v>
      </c>
      <c r="I171" s="123" t="s">
        <v>1425</v>
      </c>
      <c r="J171" s="112" t="s">
        <v>995</v>
      </c>
    </row>
    <row r="172" spans="2:10" ht="16.8" thickTop="1" thickBot="1" x14ac:dyDescent="0.35">
      <c r="B172" s="67" t="s">
        <v>1331</v>
      </c>
      <c r="C172" s="85">
        <v>0</v>
      </c>
      <c r="D172" s="68">
        <f>D171-C172</f>
        <v>0</v>
      </c>
      <c r="E172" s="69">
        <f>D172/C170</f>
        <v>0</v>
      </c>
      <c r="F172" s="130"/>
      <c r="G172" s="117" t="s">
        <v>1419</v>
      </c>
      <c r="H172" s="120">
        <f>AUXILIAR!B59</f>
        <v>11</v>
      </c>
      <c r="I172" s="124"/>
      <c r="J172" s="116"/>
    </row>
    <row r="173" spans="2:10" ht="16.2" thickTop="1" x14ac:dyDescent="0.3">
      <c r="B173" s="67" t="s">
        <v>1332</v>
      </c>
      <c r="C173" s="85">
        <v>1</v>
      </c>
      <c r="D173" s="68">
        <f>D172-C173</f>
        <v>-1</v>
      </c>
      <c r="E173" s="69">
        <f>D173/C170</f>
        <v>-2.0746887966804979E-3</v>
      </c>
      <c r="F173" s="130"/>
      <c r="G173" s="67" t="s">
        <v>1154</v>
      </c>
      <c r="H173" s="121">
        <f>AUXILIAR!C59</f>
        <v>11</v>
      </c>
      <c r="I173" s="125">
        <v>2</v>
      </c>
      <c r="J173" s="115">
        <f t="shared" ref="J173:J175" si="10">I173/H173</f>
        <v>0.18181818181818182</v>
      </c>
    </row>
    <row r="174" spans="2:10" ht="16.2" thickBot="1" x14ac:dyDescent="0.35">
      <c r="B174" s="70" t="s">
        <v>16</v>
      </c>
      <c r="C174" s="71">
        <f>AUXILIAR!B26</f>
        <v>0</v>
      </c>
      <c r="D174" s="72">
        <f>D173-C174</f>
        <v>-1</v>
      </c>
      <c r="E174" s="92">
        <f>D174/C170</f>
        <v>-2.0746887966804979E-3</v>
      </c>
      <c r="F174" s="130"/>
      <c r="G174" s="67" t="s">
        <v>1421</v>
      </c>
      <c r="H174" s="121">
        <f>AUXILIAR!D59</f>
        <v>11</v>
      </c>
      <c r="I174" s="126">
        <v>1</v>
      </c>
      <c r="J174" s="110">
        <f t="shared" si="10"/>
        <v>9.0909090909090912E-2</v>
      </c>
    </row>
    <row r="175" spans="2:10" ht="16.8" thickTop="1" thickBot="1" x14ac:dyDescent="0.35">
      <c r="B175" s="95" t="s">
        <v>1145</v>
      </c>
      <c r="C175" s="96">
        <f>Hoja1!AD3</f>
        <v>0</v>
      </c>
      <c r="D175" s="96"/>
      <c r="E175" s="97">
        <v>0.02</v>
      </c>
      <c r="F175" s="130"/>
      <c r="G175" s="67" t="s">
        <v>1427</v>
      </c>
      <c r="H175" s="121">
        <f>paradas!H1</f>
        <v>22</v>
      </c>
      <c r="I175" s="127">
        <f t="shared" ref="I175" si="11">SUM(I173:I174)</f>
        <v>3</v>
      </c>
      <c r="J175" s="113">
        <f t="shared" si="10"/>
        <v>0.13636363636363635</v>
      </c>
    </row>
    <row r="176" spans="2:10" ht="16.8" thickTop="1" thickBot="1" x14ac:dyDescent="0.35">
      <c r="B176" s="95" t="s">
        <v>1146</v>
      </c>
      <c r="C176" s="96">
        <f>Hoja1!AD5</f>
        <v>0</v>
      </c>
      <c r="D176" s="96"/>
      <c r="E176" s="98">
        <v>0.13</v>
      </c>
      <c r="F176" s="131"/>
      <c r="G176" s="70" t="s">
        <v>1426</v>
      </c>
      <c r="H176" s="122">
        <v>3</v>
      </c>
      <c r="I176" s="128"/>
      <c r="J176" s="114"/>
    </row>
    <row r="177" spans="2:10" ht="16.8" thickTop="1" thickBot="1" x14ac:dyDescent="0.35">
      <c r="B177" s="63" t="s">
        <v>1330</v>
      </c>
      <c r="C177" s="64">
        <f>AUXILIAR!F27</f>
        <v>482</v>
      </c>
      <c r="D177" s="65"/>
      <c r="E177" s="66"/>
      <c r="F177" s="129">
        <v>45164</v>
      </c>
      <c r="G177" s="109" t="s">
        <v>1396</v>
      </c>
      <c r="H177" s="118"/>
      <c r="I177" s="118"/>
      <c r="J177" s="111"/>
    </row>
    <row r="178" spans="2:10" ht="15.6" thickTop="1" thickBot="1" x14ac:dyDescent="0.35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1330</v>
      </c>
      <c r="I178" s="123" t="s">
        <v>1425</v>
      </c>
      <c r="J178" s="112" t="s">
        <v>995</v>
      </c>
    </row>
    <row r="179" spans="2:10" ht="16.8" thickTop="1" thickBot="1" x14ac:dyDescent="0.35">
      <c r="B179" s="67" t="s">
        <v>1331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1419</v>
      </c>
      <c r="H179" s="120">
        <f>AUXILIAR!B60</f>
        <v>11</v>
      </c>
      <c r="I179" s="124"/>
      <c r="J179" s="116"/>
    </row>
    <row r="180" spans="2:10" ht="16.2" thickTop="1" x14ac:dyDescent="0.3">
      <c r="B180" s="67" t="s">
        <v>1332</v>
      </c>
      <c r="C180" s="85">
        <v>1</v>
      </c>
      <c r="D180" s="68">
        <f>D179-C180</f>
        <v>-1</v>
      </c>
      <c r="E180" s="69">
        <f>D180/C177</f>
        <v>-2.0746887966804979E-3</v>
      </c>
      <c r="F180" s="130"/>
      <c r="G180" s="67" t="s">
        <v>1154</v>
      </c>
      <c r="H180" s="121">
        <f>AUXILIAR!C60</f>
        <v>11</v>
      </c>
      <c r="I180" s="125">
        <v>2</v>
      </c>
      <c r="J180" s="115">
        <f t="shared" ref="J180:J182" si="12">I180/H180</f>
        <v>0.18181818181818182</v>
      </c>
    </row>
    <row r="181" spans="2:10" ht="16.2" thickBot="1" x14ac:dyDescent="0.35">
      <c r="B181" s="70" t="s">
        <v>16</v>
      </c>
      <c r="C181" s="71">
        <f>AUXILIAR!B27</f>
        <v>0</v>
      </c>
      <c r="D181" s="72">
        <f>D180-C181</f>
        <v>-1</v>
      </c>
      <c r="E181" s="92">
        <f>D181/C177</f>
        <v>-2.0746887966804979E-3</v>
      </c>
      <c r="F181" s="130"/>
      <c r="G181" s="67" t="s">
        <v>1421</v>
      </c>
      <c r="H181" s="121">
        <f>AUXILIAR!D60</f>
        <v>11</v>
      </c>
      <c r="I181" s="126">
        <v>1</v>
      </c>
      <c r="J181" s="110">
        <f t="shared" si="12"/>
        <v>9.0909090909090912E-2</v>
      </c>
    </row>
    <row r="182" spans="2:10" ht="16.8" thickTop="1" thickBot="1" x14ac:dyDescent="0.35">
      <c r="B182" s="95" t="s">
        <v>1145</v>
      </c>
      <c r="C182" s="96">
        <f>Hoja1!AE3</f>
        <v>0</v>
      </c>
      <c r="D182" s="96"/>
      <c r="E182" s="97">
        <v>0.02</v>
      </c>
      <c r="F182" s="130"/>
      <c r="G182" s="67" t="s">
        <v>1427</v>
      </c>
      <c r="H182" s="121">
        <f>paradas!H1</f>
        <v>22</v>
      </c>
      <c r="I182" s="127">
        <f t="shared" ref="I182" si="13">SUM(I180:I181)</f>
        <v>3</v>
      </c>
      <c r="J182" s="113">
        <f t="shared" si="12"/>
        <v>0.13636363636363635</v>
      </c>
    </row>
    <row r="183" spans="2:10" ht="16.8" thickTop="1" thickBot="1" x14ac:dyDescent="0.35">
      <c r="B183" s="95" t="s">
        <v>1146</v>
      </c>
      <c r="C183" s="96">
        <v>24</v>
      </c>
      <c r="D183" s="96"/>
      <c r="E183" s="98">
        <v>0.11</v>
      </c>
      <c r="F183" s="131"/>
      <c r="G183" s="70" t="s">
        <v>1426</v>
      </c>
      <c r="H183" s="122">
        <v>3</v>
      </c>
      <c r="I183" s="128"/>
      <c r="J183" s="114"/>
    </row>
    <row r="184" spans="2:10" ht="16.8" thickTop="1" thickBot="1" x14ac:dyDescent="0.35">
      <c r="B184" s="63" t="s">
        <v>1330</v>
      </c>
      <c r="C184" s="64">
        <f>AUXILIAR!F28</f>
        <v>482</v>
      </c>
      <c r="D184" s="65"/>
      <c r="E184" s="66"/>
      <c r="F184" s="129">
        <v>45165</v>
      </c>
      <c r="G184" s="109" t="s">
        <v>1396</v>
      </c>
      <c r="H184" s="118"/>
      <c r="I184" s="118"/>
      <c r="J184" s="111"/>
    </row>
    <row r="185" spans="2:10" ht="15.6" thickTop="1" thickBot="1" x14ac:dyDescent="0.35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1330</v>
      </c>
      <c r="I185" s="123" t="s">
        <v>1425</v>
      </c>
      <c r="J185" s="112" t="s">
        <v>995</v>
      </c>
    </row>
    <row r="186" spans="2:10" ht="16.8" thickTop="1" thickBot="1" x14ac:dyDescent="0.35">
      <c r="B186" s="67" t="s">
        <v>1331</v>
      </c>
      <c r="C186" s="85">
        <v>3</v>
      </c>
      <c r="D186" s="68">
        <f>D185-C186</f>
        <v>-3</v>
      </c>
      <c r="E186" s="69">
        <f>D186/C184</f>
        <v>-6.2240663900414933E-3</v>
      </c>
      <c r="F186" s="130"/>
      <c r="G186" s="117" t="s">
        <v>1419</v>
      </c>
      <c r="H186" s="120">
        <f>AUXILIAR!B61</f>
        <v>11</v>
      </c>
      <c r="I186" s="124"/>
      <c r="J186" s="116"/>
    </row>
    <row r="187" spans="2:10" ht="16.2" thickTop="1" x14ac:dyDescent="0.3">
      <c r="B187" s="67" t="s">
        <v>1332</v>
      </c>
      <c r="C187" s="85">
        <v>1</v>
      </c>
      <c r="D187" s="68">
        <f>D186-C187</f>
        <v>-4</v>
      </c>
      <c r="E187" s="69">
        <f>D187/C184</f>
        <v>-8.2987551867219917E-3</v>
      </c>
      <c r="F187" s="130"/>
      <c r="G187" s="67" t="s">
        <v>1154</v>
      </c>
      <c r="H187" s="121">
        <f>AUXILIAR!C61</f>
        <v>11</v>
      </c>
      <c r="I187" s="125">
        <f>paradas!AF2</f>
        <v>0</v>
      </c>
      <c r="J187" s="115">
        <f t="shared" ref="J187:J189" si="14">I187/H187</f>
        <v>0</v>
      </c>
    </row>
    <row r="188" spans="2:10" ht="16.2" thickBot="1" x14ac:dyDescent="0.35">
      <c r="B188" s="70" t="s">
        <v>16</v>
      </c>
      <c r="C188" s="71">
        <v>5</v>
      </c>
      <c r="D188" s="72">
        <f>D187-C188</f>
        <v>-9</v>
      </c>
      <c r="E188" s="92">
        <f>D188/C184</f>
        <v>-1.8672199170124481E-2</v>
      </c>
      <c r="F188" s="130"/>
      <c r="G188" s="67" t="s">
        <v>1421</v>
      </c>
      <c r="H188" s="121">
        <f>AUXILIAR!D61</f>
        <v>11</v>
      </c>
      <c r="I188" s="126">
        <f>paradas!AF3</f>
        <v>0</v>
      </c>
      <c r="J188" s="110">
        <f t="shared" si="14"/>
        <v>0</v>
      </c>
    </row>
    <row r="189" spans="2:10" ht="16.8" thickTop="1" thickBot="1" x14ac:dyDescent="0.35">
      <c r="B189" s="95" t="s">
        <v>1145</v>
      </c>
      <c r="C189" s="96">
        <f>Hoja1!AF3</f>
        <v>0</v>
      </c>
      <c r="D189" s="96"/>
      <c r="E189" s="97">
        <v>0.04</v>
      </c>
      <c r="F189" s="130"/>
      <c r="G189" s="67" t="s">
        <v>1427</v>
      </c>
      <c r="H189" s="121">
        <f>paradas!H1</f>
        <v>22</v>
      </c>
      <c r="I189" s="127">
        <f t="shared" ref="I189" si="15">SUM(I187:I188)</f>
        <v>0</v>
      </c>
      <c r="J189" s="113">
        <f t="shared" si="14"/>
        <v>0</v>
      </c>
    </row>
    <row r="190" spans="2:10" ht="16.8" thickTop="1" thickBot="1" x14ac:dyDescent="0.35">
      <c r="B190" s="95" t="s">
        <v>1146</v>
      </c>
      <c r="C190" s="96">
        <f>Hoja1!AF5</f>
        <v>0</v>
      </c>
      <c r="D190" s="96"/>
      <c r="E190" s="98">
        <v>0.1</v>
      </c>
      <c r="F190" s="131"/>
      <c r="G190" s="70" t="s">
        <v>1426</v>
      </c>
      <c r="H190" s="122">
        <v>3</v>
      </c>
      <c r="I190" s="128"/>
      <c r="J190" s="114"/>
    </row>
    <row r="191" spans="2:10" ht="16.8" thickTop="1" thickBot="1" x14ac:dyDescent="0.35">
      <c r="B191" s="63" t="s">
        <v>1330</v>
      </c>
      <c r="C191" s="64">
        <f>AUXILIAR!F29</f>
        <v>482</v>
      </c>
      <c r="D191" s="65"/>
      <c r="E191" s="66"/>
      <c r="F191" s="129">
        <v>45166</v>
      </c>
      <c r="G191" s="109" t="s">
        <v>1396</v>
      </c>
      <c r="H191" s="118"/>
      <c r="I191" s="118"/>
      <c r="J191" s="111"/>
    </row>
    <row r="192" spans="2:10" ht="15.6" thickTop="1" thickBot="1" x14ac:dyDescent="0.35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1330</v>
      </c>
      <c r="I192" s="123" t="s">
        <v>1425</v>
      </c>
      <c r="J192" s="112" t="s">
        <v>995</v>
      </c>
    </row>
    <row r="193" spans="2:10" ht="16.8" thickTop="1" thickBot="1" x14ac:dyDescent="0.35">
      <c r="B193" s="67" t="s">
        <v>1331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1419</v>
      </c>
      <c r="H193" s="120">
        <f>AUXILIAR!B62</f>
        <v>11</v>
      </c>
      <c r="I193" s="124"/>
      <c r="J193" s="116"/>
    </row>
    <row r="194" spans="2:10" ht="16.2" thickTop="1" x14ac:dyDescent="0.3">
      <c r="B194" s="67" t="s">
        <v>1332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1154</v>
      </c>
      <c r="H194" s="121">
        <f>AUXILIAR!C62</f>
        <v>11</v>
      </c>
      <c r="I194" s="125">
        <f>AUXILIAR!E62</f>
        <v>0</v>
      </c>
      <c r="J194" s="115">
        <f t="shared" ref="J194:J196" si="16">I194/H194</f>
        <v>0</v>
      </c>
    </row>
    <row r="195" spans="2:10" ht="16.2" thickBot="1" x14ac:dyDescent="0.35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1421</v>
      </c>
      <c r="H195" s="121">
        <f>AUXILIAR!D62</f>
        <v>11</v>
      </c>
      <c r="I195" s="126">
        <f>AUXILIAR!F62</f>
        <v>0</v>
      </c>
      <c r="J195" s="110">
        <f t="shared" si="16"/>
        <v>0</v>
      </c>
    </row>
    <row r="196" spans="2:10" ht="16.8" thickTop="1" thickBot="1" x14ac:dyDescent="0.35">
      <c r="B196" s="95" t="s">
        <v>1145</v>
      </c>
      <c r="C196" s="96">
        <f>Hoja1!AG3</f>
        <v>0</v>
      </c>
      <c r="D196" s="96"/>
      <c r="E196" s="97">
        <v>0.05</v>
      </c>
      <c r="F196" s="130"/>
      <c r="G196" s="67" t="s">
        <v>1427</v>
      </c>
      <c r="H196" s="121">
        <f>paradas!H1</f>
        <v>22</v>
      </c>
      <c r="I196" s="127">
        <f t="shared" ref="I196" si="17">SUM(I194:I195)</f>
        <v>0</v>
      </c>
      <c r="J196" s="113">
        <f t="shared" si="16"/>
        <v>0</v>
      </c>
    </row>
    <row r="197" spans="2:10" ht="16.8" thickTop="1" thickBot="1" x14ac:dyDescent="0.35">
      <c r="B197" s="95" t="s">
        <v>1146</v>
      </c>
      <c r="C197" s="96">
        <f>Hoja1!AG5</f>
        <v>0</v>
      </c>
      <c r="D197" s="96"/>
      <c r="E197" s="98">
        <v>0.14000000000000001</v>
      </c>
      <c r="F197" s="131"/>
      <c r="G197" s="70" t="s">
        <v>1426</v>
      </c>
      <c r="H197" s="122">
        <f>AUXILIAR!G62</f>
        <v>0</v>
      </c>
      <c r="I197" s="128"/>
      <c r="J197" s="114"/>
    </row>
    <row r="198" spans="2:10" ht="16.8" thickTop="1" thickBot="1" x14ac:dyDescent="0.35">
      <c r="B198" s="63" t="s">
        <v>1330</v>
      </c>
      <c r="C198" s="64">
        <f>AUXILIAR!F30</f>
        <v>482</v>
      </c>
      <c r="D198" s="65"/>
      <c r="E198" s="66"/>
      <c r="F198" s="129">
        <v>45167</v>
      </c>
      <c r="G198" s="109" t="s">
        <v>1396</v>
      </c>
      <c r="H198" s="118"/>
      <c r="I198" s="118"/>
      <c r="J198" s="111"/>
    </row>
    <row r="199" spans="2:10" ht="15.6" thickTop="1" thickBot="1" x14ac:dyDescent="0.35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1330</v>
      </c>
      <c r="I199" s="123" t="s">
        <v>1425</v>
      </c>
      <c r="J199" s="112" t="s">
        <v>995</v>
      </c>
    </row>
    <row r="200" spans="2:10" ht="16.8" thickTop="1" thickBot="1" x14ac:dyDescent="0.35">
      <c r="B200" s="67" t="s">
        <v>1331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1419</v>
      </c>
      <c r="H200" s="120">
        <f>AUXILIAR!B63</f>
        <v>11</v>
      </c>
      <c r="I200" s="124"/>
      <c r="J200" s="116"/>
    </row>
    <row r="201" spans="2:10" ht="16.2" thickTop="1" x14ac:dyDescent="0.3">
      <c r="B201" s="67" t="s">
        <v>1332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1154</v>
      </c>
      <c r="H201" s="121">
        <f>AUXILIAR!C63</f>
        <v>11</v>
      </c>
      <c r="I201" s="125">
        <f>AUXILIAR!E63</f>
        <v>0</v>
      </c>
      <c r="J201" s="115">
        <f t="shared" ref="J201:J203" si="18">I201/H201</f>
        <v>0</v>
      </c>
    </row>
    <row r="202" spans="2:10" ht="16.2" thickBot="1" x14ac:dyDescent="0.35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1421</v>
      </c>
      <c r="H202" s="121">
        <f>AUXILIAR!D63</f>
        <v>11</v>
      </c>
      <c r="I202" s="126">
        <f>AUXILIAR!F63</f>
        <v>0</v>
      </c>
      <c r="J202" s="110">
        <f t="shared" si="18"/>
        <v>0</v>
      </c>
    </row>
    <row r="203" spans="2:10" ht="16.8" thickTop="1" thickBot="1" x14ac:dyDescent="0.35">
      <c r="B203" s="95" t="s">
        <v>1145</v>
      </c>
      <c r="C203" s="96">
        <f>Hoja1!AH3</f>
        <v>0</v>
      </c>
      <c r="D203" s="96"/>
      <c r="E203" s="97">
        <v>0.05</v>
      </c>
      <c r="F203" s="130"/>
      <c r="G203" s="67" t="s">
        <v>1427</v>
      </c>
      <c r="H203" s="121">
        <f>paradas!H1</f>
        <v>22</v>
      </c>
      <c r="I203" s="127">
        <f t="shared" ref="I203" si="19">SUM(I201:I202)</f>
        <v>0</v>
      </c>
      <c r="J203" s="113">
        <f t="shared" si="18"/>
        <v>0</v>
      </c>
    </row>
    <row r="204" spans="2:10" ht="16.8" thickTop="1" thickBot="1" x14ac:dyDescent="0.35">
      <c r="B204" s="95" t="s">
        <v>1146</v>
      </c>
      <c r="C204" s="96">
        <f>Hoja1!AH5</f>
        <v>0</v>
      </c>
      <c r="D204" s="96"/>
      <c r="E204" s="98">
        <v>0.14000000000000001</v>
      </c>
      <c r="F204" s="131"/>
      <c r="G204" s="70" t="s">
        <v>1426</v>
      </c>
      <c r="H204" s="122">
        <f>AUXILIAR!G63</f>
        <v>0</v>
      </c>
      <c r="I204" s="128"/>
      <c r="J204" s="114"/>
    </row>
    <row r="205" spans="2:10" ht="16.8" thickTop="1" thickBot="1" x14ac:dyDescent="0.35">
      <c r="B205" s="63" t="s">
        <v>1330</v>
      </c>
      <c r="C205" s="64">
        <f>AUXILIAR!F31</f>
        <v>482</v>
      </c>
      <c r="D205" s="65"/>
      <c r="E205" s="66"/>
      <c r="F205" s="129">
        <v>45168</v>
      </c>
      <c r="G205" s="109" t="s">
        <v>1396</v>
      </c>
      <c r="H205" s="118"/>
      <c r="I205" s="118"/>
      <c r="J205" s="111"/>
    </row>
    <row r="206" spans="2:10" ht="15.6" thickTop="1" thickBot="1" x14ac:dyDescent="0.35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1330</v>
      </c>
      <c r="I206" s="123" t="s">
        <v>1425</v>
      </c>
      <c r="J206" s="112" t="s">
        <v>995</v>
      </c>
    </row>
    <row r="207" spans="2:10" ht="16.8" thickTop="1" thickBot="1" x14ac:dyDescent="0.35">
      <c r="B207" s="67" t="s">
        <v>1331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1419</v>
      </c>
      <c r="H207" s="120">
        <f>AUXILIAR!B64</f>
        <v>11</v>
      </c>
      <c r="I207" s="124"/>
      <c r="J207" s="116"/>
    </row>
    <row r="208" spans="2:10" ht="16.2" thickTop="1" x14ac:dyDescent="0.3">
      <c r="B208" s="67" t="s">
        <v>1332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1154</v>
      </c>
      <c r="H208" s="121">
        <f>AUXILIAR!C64</f>
        <v>11</v>
      </c>
      <c r="I208" s="125">
        <f>AUXILIAR!E64</f>
        <v>0</v>
      </c>
      <c r="J208" s="115">
        <f t="shared" ref="J208:J210" si="20">I208/H208</f>
        <v>0</v>
      </c>
    </row>
    <row r="209" spans="2:10" ht="16.2" thickBot="1" x14ac:dyDescent="0.35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1421</v>
      </c>
      <c r="H209" s="121">
        <f>AUXILIAR!D64</f>
        <v>11</v>
      </c>
      <c r="I209" s="126">
        <f>AUXILIAR!F64</f>
        <v>0</v>
      </c>
      <c r="J209" s="110">
        <f t="shared" si="20"/>
        <v>0</v>
      </c>
    </row>
    <row r="210" spans="2:10" ht="16.8" thickTop="1" thickBot="1" x14ac:dyDescent="0.35">
      <c r="B210" s="95" t="s">
        <v>1145</v>
      </c>
      <c r="C210" s="96">
        <f>Hoja1!AI3</f>
        <v>0</v>
      </c>
      <c r="D210" s="96"/>
      <c r="E210" s="97">
        <v>0.05</v>
      </c>
      <c r="F210" s="130"/>
      <c r="G210" s="67" t="s">
        <v>1427</v>
      </c>
      <c r="H210" s="121">
        <f>paradas!H1</f>
        <v>22</v>
      </c>
      <c r="I210" s="127">
        <f t="shared" ref="I210" si="21">SUM(I208:I209)</f>
        <v>0</v>
      </c>
      <c r="J210" s="113">
        <f t="shared" si="20"/>
        <v>0</v>
      </c>
    </row>
    <row r="211" spans="2:10" ht="16.8" thickTop="1" thickBot="1" x14ac:dyDescent="0.35">
      <c r="B211" s="95" t="s">
        <v>1146</v>
      </c>
      <c r="C211" s="96">
        <f>Hoja1!AI5</f>
        <v>0</v>
      </c>
      <c r="D211" s="96"/>
      <c r="E211" s="98">
        <v>0.14000000000000001</v>
      </c>
      <c r="F211" s="131"/>
      <c r="G211" s="70" t="s">
        <v>1426</v>
      </c>
      <c r="H211" s="122">
        <f>AUXILIAR!G64</f>
        <v>0</v>
      </c>
      <c r="I211" s="128"/>
      <c r="J211" s="114"/>
    </row>
    <row r="212" spans="2:10" ht="15.75" customHeight="1" thickTop="1" thickBot="1" x14ac:dyDescent="0.35">
      <c r="B212" s="63" t="s">
        <v>1330</v>
      </c>
      <c r="C212" s="64">
        <v>474</v>
      </c>
      <c r="D212" s="65"/>
      <c r="E212" s="66"/>
      <c r="F212" s="129">
        <v>45169</v>
      </c>
      <c r="G212" s="109" t="s">
        <v>1396</v>
      </c>
      <c r="H212" s="118"/>
      <c r="I212" s="118"/>
      <c r="J212" s="111"/>
    </row>
    <row r="213" spans="2:10" ht="15.6" thickTop="1" thickBot="1" x14ac:dyDescent="0.35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1330</v>
      </c>
      <c r="I213" s="123" t="s">
        <v>1425</v>
      </c>
      <c r="J213" s="112" t="s">
        <v>995</v>
      </c>
    </row>
    <row r="214" spans="2:10" ht="16.8" thickTop="1" thickBot="1" x14ac:dyDescent="0.35">
      <c r="B214" s="67" t="s">
        <v>1331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1419</v>
      </c>
      <c r="H214" s="120">
        <v>11</v>
      </c>
      <c r="I214" s="124"/>
      <c r="J214" s="116"/>
    </row>
    <row r="215" spans="2:10" ht="16.2" thickTop="1" x14ac:dyDescent="0.3">
      <c r="B215" s="67" t="s">
        <v>1332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1154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2" thickBot="1" x14ac:dyDescent="0.35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1421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6.8" thickTop="1" thickBot="1" x14ac:dyDescent="0.35">
      <c r="B217" s="95" t="s">
        <v>1145</v>
      </c>
      <c r="C217" s="96">
        <v>7</v>
      </c>
      <c r="D217" s="96"/>
      <c r="E217" s="97">
        <v>0.03</v>
      </c>
      <c r="F217" s="130"/>
      <c r="G217" s="67" t="s">
        <v>1427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6.8" thickTop="1" thickBot="1" x14ac:dyDescent="0.35">
      <c r="B218" s="95" t="s">
        <v>1146</v>
      </c>
      <c r="C218" s="96">
        <v>20</v>
      </c>
      <c r="D218" s="96"/>
      <c r="E218" s="98">
        <v>0.09</v>
      </c>
      <c r="F218" s="131"/>
      <c r="G218" s="70" t="s">
        <v>1426</v>
      </c>
      <c r="H218" s="122">
        <v>3</v>
      </c>
      <c r="I218" s="128"/>
      <c r="J218" s="114"/>
    </row>
    <row r="219" spans="2:10" ht="15" thickTop="1" x14ac:dyDescent="0.3">
      <c r="C219"/>
      <c r="D219"/>
      <c r="E219"/>
    </row>
    <row r="220" spans="2:10" x14ac:dyDescent="0.3">
      <c r="C220"/>
      <c r="D220"/>
      <c r="E220"/>
    </row>
    <row r="221" spans="2:10" x14ac:dyDescent="0.3">
      <c r="C221"/>
      <c r="D221"/>
      <c r="E221"/>
    </row>
    <row r="222" spans="2:10" x14ac:dyDescent="0.3">
      <c r="C222"/>
      <c r="D222"/>
      <c r="E222"/>
    </row>
    <row r="223" spans="2:10" x14ac:dyDescent="0.3">
      <c r="C223"/>
      <c r="D223"/>
      <c r="E223"/>
    </row>
    <row r="224" spans="2:10" x14ac:dyDescent="0.3">
      <c r="C224"/>
      <c r="D224"/>
      <c r="E224"/>
    </row>
    <row r="225" spans="10:10" customFormat="1" x14ac:dyDescent="0.3">
      <c r="J225" s="5"/>
    </row>
    <row r="226" spans="10:10" customFormat="1" x14ac:dyDescent="0.3">
      <c r="J226" s="5"/>
    </row>
    <row r="227" spans="10:10" customFormat="1" x14ac:dyDescent="0.3">
      <c r="J227" s="5"/>
    </row>
    <row r="228" spans="10:10" customFormat="1" x14ac:dyDescent="0.3">
      <c r="J228" s="5"/>
    </row>
    <row r="229" spans="10:10" customFormat="1" x14ac:dyDescent="0.3">
      <c r="J229" s="5"/>
    </row>
    <row r="230" spans="10:10" customFormat="1" x14ac:dyDescent="0.3">
      <c r="J230" s="5"/>
    </row>
    <row r="231" spans="10:10" customFormat="1" x14ac:dyDescent="0.3">
      <c r="J231" s="5"/>
    </row>
    <row r="232" spans="10:10" customFormat="1" x14ac:dyDescent="0.3">
      <c r="J232" s="5"/>
    </row>
    <row r="233" spans="10:10" customFormat="1" x14ac:dyDescent="0.3">
      <c r="J233" s="5"/>
    </row>
    <row r="234" spans="10:10" customFormat="1" x14ac:dyDescent="0.3">
      <c r="J234" s="5"/>
    </row>
    <row r="235" spans="10:10" customFormat="1" x14ac:dyDescent="0.3">
      <c r="J235" s="5"/>
    </row>
    <row r="236" spans="10:10" customFormat="1" x14ac:dyDescent="0.3">
      <c r="J236" s="5"/>
    </row>
    <row r="237" spans="10:10" customFormat="1" x14ac:dyDescent="0.3">
      <c r="J237" s="5"/>
    </row>
    <row r="238" spans="10:10" customFormat="1" x14ac:dyDescent="0.3">
      <c r="J238" s="5"/>
    </row>
    <row r="239" spans="10:10" customFormat="1" x14ac:dyDescent="0.3">
      <c r="J239" s="5"/>
    </row>
    <row r="240" spans="10:10" customFormat="1" x14ac:dyDescent="0.3">
      <c r="J240" s="5"/>
    </row>
    <row r="241" spans="10:10" customFormat="1" x14ac:dyDescent="0.3">
      <c r="J241" s="5"/>
    </row>
    <row r="242" spans="10:10" customFormat="1" x14ac:dyDescent="0.3">
      <c r="J242" s="5"/>
    </row>
    <row r="243" spans="10:10" customFormat="1" x14ac:dyDescent="0.3">
      <c r="J243" s="5"/>
    </row>
    <row r="244" spans="10:10" customFormat="1" x14ac:dyDescent="0.3">
      <c r="J244" s="5"/>
    </row>
    <row r="245" spans="10:10" customFormat="1" x14ac:dyDescent="0.3">
      <c r="J245" s="5"/>
    </row>
    <row r="246" spans="10:10" customFormat="1" x14ac:dyDescent="0.3">
      <c r="J246" s="5"/>
    </row>
    <row r="247" spans="10:10" customFormat="1" x14ac:dyDescent="0.3">
      <c r="J247" s="5"/>
    </row>
    <row r="248" spans="10:10" customFormat="1" x14ac:dyDescent="0.3">
      <c r="J248" s="5"/>
    </row>
    <row r="249" spans="10:10" customFormat="1" x14ac:dyDescent="0.3">
      <c r="J249" s="5"/>
    </row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E15" sqref="E15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6" width="8" bestFit="1" customWidth="1"/>
  </cols>
  <sheetData>
    <row r="1" spans="1:36" ht="15.6" thickTop="1" thickBot="1" x14ac:dyDescent="0.35">
      <c r="A1" s="46"/>
      <c r="B1" s="50" t="s">
        <v>1154</v>
      </c>
    </row>
    <row r="2" spans="1:36" ht="15.6" thickTop="1" thickBot="1" x14ac:dyDescent="0.35">
      <c r="A2" s="58" t="s">
        <v>1145</v>
      </c>
      <c r="B2" s="47">
        <f>COUNTIFS('RESUMEN TOTAL'!C5:C517,"=BONOMO")</f>
        <v>241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5.6" thickTop="1" thickBot="1" x14ac:dyDescent="0.35">
      <c r="A3" s="48"/>
      <c r="B3" s="49"/>
      <c r="D3" s="44" t="s">
        <v>1145</v>
      </c>
      <c r="E3" s="51" t="s">
        <v>1155</v>
      </c>
      <c r="F3" s="52">
        <v>8</v>
      </c>
      <c r="G3" s="53">
        <f>COUNTIFS('RESUMEN TOTAL'!C5:C518, "=BONOMO",'RESUMEN TOTAL'!M5:M518,"=APAGADO")</f>
        <v>7</v>
      </c>
      <c r="H3" s="53">
        <f>COUNTIFS('RESUMEN TOTAL'!C5:C518, "=BONOMO",'RESUMEN TOTAL'!N5:N518,"=APAGADO")</f>
        <v>6</v>
      </c>
      <c r="I3" s="53">
        <f>COUNTIFS('RESUMEN TOTAL'!C5:C518, "=BONOMO",'RESUMEN TOTAL'!O5:O518,"=APAGADO")</f>
        <v>45</v>
      </c>
      <c r="J3" s="53">
        <f>COUNTIFS('RESUMEN TOTAL'!C5:C518, "=BONOMO",'RESUMEN TOTAL'!P5:P518,"=APAGADO")</f>
        <v>4</v>
      </c>
      <c r="K3" s="53">
        <f>COUNTIFS('RESUMEN TOTAL'!C5:C518, "=BONOMO",'RESUMEN TOTAL'!Q5:Q518,"=APAGADO")</f>
        <v>6</v>
      </c>
      <c r="L3" s="53">
        <f>COUNTIFS('RESUMEN TOTAL'!C5:C518, "=BONOMO",'RESUMEN TOTAL'!R5:R518,"=APAGADO")</f>
        <v>6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0</v>
      </c>
      <c r="P3" s="54">
        <f>COUNTIFS('RESUMEN TOTAL'!C5:C518, "=BONOMO",'RESUMEN TOTAL'!V5:V518,"=APAGADO")</f>
        <v>0</v>
      </c>
      <c r="Q3" s="54">
        <f>COUNTIFS('RESUMEN TOTAL'!C5:C518, "=BONOMO",'RESUMEN TOTAL'!W5:W518,"=APAGADO")</f>
        <v>0</v>
      </c>
      <c r="R3" s="54">
        <v>16</v>
      </c>
      <c r="S3" s="54">
        <f>COUNTIFS('RESUMEN TOTAL'!C5:C518, "=BONOMO",'RESUMEN TOTAL'!Y5:Y518,"=APAGADO")</f>
        <v>0</v>
      </c>
      <c r="T3" s="54">
        <f>COUNTIFS('RESUMEN TOTAL'!C5:C518, "=BONOMO",'RESUMEN TOTAL'!Z5:Z518,"=APAGADO")</f>
        <v>0</v>
      </c>
      <c r="U3" s="54">
        <f>COUNTIFS('RESUMEN TOTAL'!C5:C518, "=BONOMO",'RESUMEN TOTAL'!AA5:AA518,"=APAGADO")</f>
        <v>0</v>
      </c>
      <c r="V3" s="54">
        <f>COUNTIFS('RESUMEN TOTAL'!C5:C518, "=BONOMO",'RESUMEN TOTAL'!AB5:AB518,"=APAGADO")</f>
        <v>0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v>10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v>7</v>
      </c>
    </row>
    <row r="4" spans="1:36" ht="15.6" thickTop="1" thickBot="1" x14ac:dyDescent="0.35">
      <c r="A4" s="57" t="s">
        <v>1146</v>
      </c>
      <c r="B4" s="47">
        <f>COUNTIFS('RESUMEN TOTAL'!C5:C517,"=COSEIDI")</f>
        <v>211</v>
      </c>
      <c r="D4" s="45"/>
      <c r="E4" s="43" t="s">
        <v>1157</v>
      </c>
      <c r="F4" s="59">
        <v>0.03</v>
      </c>
      <c r="G4" s="60">
        <f t="shared" ref="G4:AG4" si="0">G3/BONOMOcam</f>
        <v>2.9045643153526972E-2</v>
      </c>
      <c r="H4" s="60">
        <f t="shared" si="0"/>
        <v>2.4896265560165973E-2</v>
      </c>
      <c r="I4" s="60">
        <f t="shared" si="0"/>
        <v>0.18672199170124482</v>
      </c>
      <c r="J4" s="60">
        <f t="shared" si="0"/>
        <v>1.6597510373443983E-2</v>
      </c>
      <c r="K4" s="60">
        <f t="shared" ref="K4" si="1">K3/BONOMOcam</f>
        <v>2.4896265560165973E-2</v>
      </c>
      <c r="L4" s="60">
        <f t="shared" si="0"/>
        <v>2.4896265560165973E-2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6.6390041493775934E-2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4.1493775933609957E-2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2.9045643153526972E-2</v>
      </c>
    </row>
    <row r="5" spans="1:36" ht="15.6" thickTop="1" thickBot="1" x14ac:dyDescent="0.35">
      <c r="A5" s="48"/>
      <c r="B5" s="49"/>
      <c r="D5" s="44" t="s">
        <v>1146</v>
      </c>
      <c r="E5" s="55" t="s">
        <v>1156</v>
      </c>
      <c r="F5" s="56">
        <f>COUNTIFS('RESUMEN TOTAL'!C5:C514, "=COSEIDI",'RESUMEN TOTAL'!L5:L514,"=APAGADO")</f>
        <v>23</v>
      </c>
      <c r="G5" s="56">
        <f>COUNTIFS('RESUMEN TOTAL'!C3:C514, "=COSEIDI",'RESUMEN TOTAL'!M3:M514,"=APAGADO")</f>
        <v>23</v>
      </c>
      <c r="H5" s="56">
        <f>COUNTIFS('RESUMEN TOTAL'!C5:C502, "=COSEIDI",'RESUMEN TOTAL'!N5:N502,"=APAGADO")</f>
        <v>21</v>
      </c>
      <c r="I5" s="56">
        <f>COUNTIFS('RESUMEN TOTAL'!C5:C502, "=COSEIDI",'RESUMEN TOTAL'!O5:O502,"=APAGADO")</f>
        <v>12</v>
      </c>
      <c r="J5" s="56">
        <f>COUNTIFS('RESUMEN TOTAL'!C5:C502, "=COSEIDI",'RESUMEN TOTAL'!P5:P502,"=APAGADO")</f>
        <v>12</v>
      </c>
      <c r="K5" s="56">
        <f>COUNTIFS('RESUMEN TOTAL'!C5:C502, "=COSEIDI",'RESUMEN TOTAL'!Q5:Q502,"=APAGADO")</f>
        <v>9</v>
      </c>
      <c r="L5" s="56">
        <f>COUNTIFS('RESUMEN TOTAL'!C5:C502, "=COSEIDI",'RESUMEN TOTAL'!R5:R502,"=APAGADO")</f>
        <v>7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0</v>
      </c>
      <c r="P5" s="56">
        <f>COUNTIFS('RESUMEN TOTAL'!C5:C502, "=COSEIDI",'RESUMEN TOTAL'!V5:V502,"=APAGADO")</f>
        <v>0</v>
      </c>
      <c r="Q5" s="56">
        <f>COUNTIFS('RESUMEN TOTAL'!C5:C502, "=COSEIDI",'RESUMEN TOTAL'!W5:W502,"=APAGADO")</f>
        <v>0</v>
      </c>
      <c r="R5" s="56">
        <f>COUNTIFS('RESUMEN TOTAL'!C5:C502, "=COSEIDI",'RESUMEN TOTAL'!X5:X502,"=APAGADO")</f>
        <v>0</v>
      </c>
      <c r="S5" s="56">
        <f>COUNTIFS('RESUMEN TOTAL'!C5:C502, "=COSEIDI",'RESUMEN TOTAL'!Y5:Y502,"=APAGADO")</f>
        <v>0</v>
      </c>
      <c r="T5" s="56">
        <f>COUNTIFS('RESUMEN TOTAL'!C5:C502, "=COSEIDI",'RESUMEN TOTAL'!Z5:Z502,"=APAGADO")</f>
        <v>0</v>
      </c>
      <c r="U5" s="56">
        <f>COUNTIFS('RESUMEN TOTAL'!C5:C502, "=COSEIDI",'RESUMEN TOTAL'!AA5:AA502,"=APAGADO")</f>
        <v>0</v>
      </c>
      <c r="V5" s="56">
        <f>COUNTIFS('RESUMEN TOTAL'!C5:C502, "=COSEIDI",'RESUMEN TOTAL'!AB5:AB502,"=APAGADO")</f>
        <v>0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v>20</v>
      </c>
    </row>
    <row r="6" spans="1:36" ht="15.6" thickTop="1" thickBot="1" x14ac:dyDescent="0.35">
      <c r="D6" s="45"/>
      <c r="E6" s="43" t="s">
        <v>1158</v>
      </c>
      <c r="F6" s="60">
        <f t="shared" ref="F6:AG6" si="6">F5/COSEIDIcam</f>
        <v>0.10900473933649289</v>
      </c>
      <c r="G6" s="60">
        <f t="shared" si="6"/>
        <v>0.10900473933649289</v>
      </c>
      <c r="H6" s="60">
        <f t="shared" si="6"/>
        <v>9.9526066350710901E-2</v>
      </c>
      <c r="I6" s="60">
        <f t="shared" si="6"/>
        <v>5.6872037914691941E-2</v>
      </c>
      <c r="J6" s="60">
        <f t="shared" si="6"/>
        <v>5.6872037914691941E-2</v>
      </c>
      <c r="K6" s="60">
        <f t="shared" ref="K6" si="7">K5/COSEIDIcam</f>
        <v>4.2654028436018961E-2</v>
      </c>
      <c r="L6" s="60">
        <f t="shared" si="6"/>
        <v>3.3175355450236969E-2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>
        <f t="shared" ref="AJ6" si="10">AJ5/COSEIDIcam</f>
        <v>9.4786729857819899E-2</v>
      </c>
    </row>
    <row r="7" spans="1:36" ht="15" thickTop="1" x14ac:dyDescent="0.3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I645" sqref="AI645"/>
    </sheetView>
  </sheetViews>
  <sheetFormatPr baseColWidth="10" defaultRowHeight="14.4" x14ac:dyDescent="0.3"/>
  <cols>
    <col min="3" max="3" width="28.33203125" customWidth="1"/>
    <col min="19" max="19" width="13.109375" bestFit="1" customWidth="1"/>
  </cols>
  <sheetData>
    <row r="1" spans="1:36" ht="18" x14ac:dyDescent="0.35">
      <c r="C1" s="30" t="s">
        <v>1413</v>
      </c>
      <c r="D1" s="31">
        <f>COUNTIFS(E5:E601,"=GPON")/2</f>
        <v>11</v>
      </c>
      <c r="E1" s="101" t="s">
        <v>1414</v>
      </c>
      <c r="F1" s="101"/>
      <c r="G1" s="101"/>
      <c r="H1" s="102">
        <f>COUNTIFS(E5:E601,"=GPON")</f>
        <v>22</v>
      </c>
      <c r="I1" s="103" t="s">
        <v>1415</v>
      </c>
      <c r="J1" s="103"/>
      <c r="K1" s="104">
        <f>COUNTIFS(D5:D601,"=GFIJA")</f>
        <v>11</v>
      </c>
      <c r="L1" s="105" t="s">
        <v>1416</v>
      </c>
      <c r="M1" s="105"/>
      <c r="N1" s="105"/>
      <c r="O1" s="106">
        <f>COUNTIFS(D5:D601,"=INTERCOMUNICADOR")</f>
        <v>11</v>
      </c>
    </row>
    <row r="2" spans="1:36" ht="21" x14ac:dyDescent="0.4">
      <c r="E2" s="18" t="s">
        <v>1418</v>
      </c>
      <c r="F2" s="18">
        <f t="shared" ref="F2:Q2" si="0">COUNTIFS(F5:F601, "=APAGADO",E5:E601,"=GPON")</f>
        <v>3</v>
      </c>
      <c r="G2" s="18">
        <f t="shared" si="0"/>
        <v>0</v>
      </c>
      <c r="H2" s="18">
        <f t="shared" si="0"/>
        <v>0</v>
      </c>
      <c r="I2" s="18">
        <f t="shared" si="0"/>
        <v>0</v>
      </c>
      <c r="J2" s="18">
        <f t="shared" si="0"/>
        <v>0</v>
      </c>
      <c r="K2" s="18">
        <f t="shared" si="0"/>
        <v>0</v>
      </c>
      <c r="L2" s="18">
        <f t="shared" si="0"/>
        <v>0</v>
      </c>
      <c r="M2" s="18">
        <f t="shared" si="0"/>
        <v>0</v>
      </c>
      <c r="N2" s="18">
        <f t="shared" si="0"/>
        <v>0</v>
      </c>
      <c r="O2" s="18">
        <f t="shared" si="0"/>
        <v>0</v>
      </c>
      <c r="P2" s="18">
        <f t="shared" si="0"/>
        <v>0</v>
      </c>
      <c r="Q2" s="18">
        <f t="shared" si="0"/>
        <v>0</v>
      </c>
      <c r="R2" s="18">
        <f>COUNTIFS(R5:R601, "=APAGADO",E5:E601,"=GPON")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6" thickBot="1" x14ac:dyDescent="0.45">
      <c r="E3" s="18" t="s">
        <v>1394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1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19.2" thickTop="1" thickBot="1" x14ac:dyDescent="0.4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" hidden="1" thickTop="1" x14ac:dyDescent="0.3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 t="str">
        <f>'RESUMEN TOTAL'!O5</f>
        <v>APAGADO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" hidden="1" thickTop="1" x14ac:dyDescent="0.3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 t="str">
        <f>'RESUMEN TOTAL'!O6</f>
        <v>APAGADO</v>
      </c>
      <c r="J6" s="88">
        <f>'RESUMEN TOTAL'!P6</f>
        <v>0</v>
      </c>
      <c r="K6" s="88" t="str">
        <f>'RESUMEN TOTAL'!Q6</f>
        <v>APAGADO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" hidden="1" thickTop="1" x14ac:dyDescent="0.3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 t="str">
        <f>'RESUMEN TOTAL'!O7</f>
        <v>APAGADO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" hidden="1" thickTop="1" x14ac:dyDescent="0.3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 t="str">
        <f>'RESUMEN TOTAL'!O8</f>
        <v>APAGADO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" hidden="1" thickTop="1" x14ac:dyDescent="0.3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" hidden="1" thickTop="1" x14ac:dyDescent="0.3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 t="str">
        <f>'RESUMEN TOTAL'!O10</f>
        <v>APAGADO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" hidden="1" thickTop="1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 t="str">
        <f>'RESUMEN TOTAL'!O11</f>
        <v>APAGADO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" hidden="1" thickTop="1" x14ac:dyDescent="0.3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 t="str">
        <f>'RESUMEN TOTAL'!O12</f>
        <v>APAGADO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" hidden="1" thickTop="1" x14ac:dyDescent="0.3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 t="str">
        <f>'RESUMEN TOTAL'!O13</f>
        <v>APAGADO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" hidden="1" thickTop="1" x14ac:dyDescent="0.3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 t="str">
        <f>'RESUMEN TOTAL'!O14</f>
        <v>APAGADO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" hidden="1" thickTop="1" x14ac:dyDescent="0.3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 t="str">
        <f>'RESUMEN TOTAL'!Q15</f>
        <v>APAGADO</v>
      </c>
      <c r="L15" s="88" t="str">
        <f>'RESUMEN TOTAL'!R15</f>
        <v>APAGADO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" hidden="1" thickTop="1" x14ac:dyDescent="0.3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" hidden="1" thickTop="1" x14ac:dyDescent="0.3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" hidden="1" thickTop="1" x14ac:dyDescent="0.3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" hidden="1" thickTop="1" x14ac:dyDescent="0.3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" hidden="1" thickTop="1" x14ac:dyDescent="0.3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" hidden="1" thickTop="1" x14ac:dyDescent="0.3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" hidden="1" thickTop="1" x14ac:dyDescent="0.3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" hidden="1" thickTop="1" x14ac:dyDescent="0.3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" hidden="1" thickTop="1" x14ac:dyDescent="0.3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" hidden="1" thickTop="1" x14ac:dyDescent="0.3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" hidden="1" thickTop="1" x14ac:dyDescent="0.3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" hidden="1" thickTop="1" x14ac:dyDescent="0.3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" hidden="1" thickTop="1" x14ac:dyDescent="0.3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" hidden="1" thickTop="1" x14ac:dyDescent="0.3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" hidden="1" thickTop="1" x14ac:dyDescent="0.3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" hidden="1" thickTop="1" x14ac:dyDescent="0.3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" hidden="1" thickTop="1" x14ac:dyDescent="0.3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" hidden="1" thickTop="1" x14ac:dyDescent="0.3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" hidden="1" thickTop="1" x14ac:dyDescent="0.3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" hidden="1" thickTop="1" x14ac:dyDescent="0.3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" hidden="1" thickTop="1" x14ac:dyDescent="0.3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" hidden="1" thickTop="1" x14ac:dyDescent="0.3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" hidden="1" thickTop="1" x14ac:dyDescent="0.3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" hidden="1" thickTop="1" x14ac:dyDescent="0.3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" hidden="1" thickTop="1" x14ac:dyDescent="0.3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" hidden="1" thickTop="1" x14ac:dyDescent="0.3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" hidden="1" thickTop="1" x14ac:dyDescent="0.3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" hidden="1" thickTop="1" x14ac:dyDescent="0.3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" hidden="1" thickTop="1" x14ac:dyDescent="0.3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" hidden="1" thickTop="1" x14ac:dyDescent="0.3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" hidden="1" thickTop="1" x14ac:dyDescent="0.3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" hidden="1" thickTop="1" x14ac:dyDescent="0.3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" hidden="1" thickTop="1" x14ac:dyDescent="0.3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" hidden="1" thickTop="1" x14ac:dyDescent="0.3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" hidden="1" thickTop="1" x14ac:dyDescent="0.3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" hidden="1" thickTop="1" x14ac:dyDescent="0.3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" hidden="1" thickTop="1" x14ac:dyDescent="0.3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" hidden="1" thickTop="1" x14ac:dyDescent="0.3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" hidden="1" thickTop="1" x14ac:dyDescent="0.3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" hidden="1" thickTop="1" x14ac:dyDescent="0.3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" hidden="1" thickTop="1" x14ac:dyDescent="0.3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" hidden="1" thickTop="1" x14ac:dyDescent="0.3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" hidden="1" thickTop="1" x14ac:dyDescent="0.3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" hidden="1" thickTop="1" x14ac:dyDescent="0.3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" hidden="1" thickTop="1" x14ac:dyDescent="0.3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" hidden="1" thickTop="1" x14ac:dyDescent="0.3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" hidden="1" thickTop="1" x14ac:dyDescent="0.3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" hidden="1" thickTop="1" x14ac:dyDescent="0.3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" hidden="1" thickTop="1" x14ac:dyDescent="0.3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" hidden="1" thickTop="1" x14ac:dyDescent="0.3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" hidden="1" thickTop="1" x14ac:dyDescent="0.3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" hidden="1" thickTop="1" x14ac:dyDescent="0.3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 t="str">
        <f>'RESUMEN TOTAL'!Q67</f>
        <v>APAGADO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" hidden="1" thickTop="1" x14ac:dyDescent="0.3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" hidden="1" thickTop="1" x14ac:dyDescent="0.3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" hidden="1" thickTop="1" x14ac:dyDescent="0.3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 t="str">
        <f>'RESUMEN TOTAL'!Q70</f>
        <v>APAGADO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" hidden="1" thickTop="1" x14ac:dyDescent="0.3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" hidden="1" thickTop="1" x14ac:dyDescent="0.3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" hidden="1" thickTop="1" x14ac:dyDescent="0.3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" hidden="1" thickTop="1" x14ac:dyDescent="0.3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" hidden="1" thickTop="1" x14ac:dyDescent="0.3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" hidden="1" thickTop="1" x14ac:dyDescent="0.3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" hidden="1" thickTop="1" x14ac:dyDescent="0.3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" hidden="1" thickTop="1" x14ac:dyDescent="0.3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" hidden="1" thickTop="1" x14ac:dyDescent="0.3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" hidden="1" thickTop="1" x14ac:dyDescent="0.3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" hidden="1" thickTop="1" x14ac:dyDescent="0.3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" hidden="1" thickTop="1" x14ac:dyDescent="0.3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" hidden="1" thickTop="1" x14ac:dyDescent="0.3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" hidden="1" thickTop="1" x14ac:dyDescent="0.3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" hidden="1" thickTop="1" x14ac:dyDescent="0.3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" hidden="1" thickTop="1" x14ac:dyDescent="0.3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" hidden="1" thickTop="1" x14ac:dyDescent="0.3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" hidden="1" thickTop="1" x14ac:dyDescent="0.3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" hidden="1" thickTop="1" x14ac:dyDescent="0.3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" hidden="1" thickTop="1" x14ac:dyDescent="0.3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" hidden="1" thickTop="1" x14ac:dyDescent="0.3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" hidden="1" thickTop="1" x14ac:dyDescent="0.3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" hidden="1" thickTop="1" x14ac:dyDescent="0.3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" hidden="1" thickTop="1" x14ac:dyDescent="0.3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" hidden="1" thickTop="1" x14ac:dyDescent="0.3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" hidden="1" thickTop="1" x14ac:dyDescent="0.3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" hidden="1" thickTop="1" x14ac:dyDescent="0.3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" hidden="1" thickTop="1" x14ac:dyDescent="0.3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" hidden="1" thickTop="1" x14ac:dyDescent="0.3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" hidden="1" thickTop="1" x14ac:dyDescent="0.3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" hidden="1" thickTop="1" x14ac:dyDescent="0.3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" hidden="1" thickTop="1" x14ac:dyDescent="0.3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" hidden="1" thickTop="1" x14ac:dyDescent="0.3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" hidden="1" thickTop="1" x14ac:dyDescent="0.3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" hidden="1" thickTop="1" x14ac:dyDescent="0.3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" hidden="1" thickTop="1" x14ac:dyDescent="0.3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" hidden="1" thickTop="1" x14ac:dyDescent="0.3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" hidden="1" thickTop="1" x14ac:dyDescent="0.3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" hidden="1" thickTop="1" x14ac:dyDescent="0.3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" hidden="1" thickTop="1" x14ac:dyDescent="0.3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" hidden="1" thickTop="1" x14ac:dyDescent="0.3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" hidden="1" thickTop="1" x14ac:dyDescent="0.3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" hidden="1" thickTop="1" x14ac:dyDescent="0.3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" hidden="1" thickTop="1" x14ac:dyDescent="0.3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" hidden="1" thickTop="1" x14ac:dyDescent="0.3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 t="str">
        <f>'RESUMEN TOTAL'!Q115</f>
        <v>APAGADO</v>
      </c>
      <c r="L115" s="88" t="str">
        <f>'RESUMEN TOTAL'!R115</f>
        <v>APAGADO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" hidden="1" thickTop="1" x14ac:dyDescent="0.3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" hidden="1" thickTop="1" x14ac:dyDescent="0.3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" hidden="1" thickTop="1" x14ac:dyDescent="0.3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" hidden="1" thickTop="1" x14ac:dyDescent="0.3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" hidden="1" thickTop="1" x14ac:dyDescent="0.3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" hidden="1" thickTop="1" x14ac:dyDescent="0.3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" hidden="1" thickTop="1" x14ac:dyDescent="0.3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" hidden="1" thickTop="1" x14ac:dyDescent="0.3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" hidden="1" thickTop="1" x14ac:dyDescent="0.3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" hidden="1" thickTop="1" x14ac:dyDescent="0.3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" hidden="1" thickTop="1" x14ac:dyDescent="0.3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" hidden="1" thickTop="1" x14ac:dyDescent="0.3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" hidden="1" thickTop="1" x14ac:dyDescent="0.3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" hidden="1" thickTop="1" x14ac:dyDescent="0.3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" hidden="1" thickTop="1" x14ac:dyDescent="0.3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 t="str">
        <f>'RESUMEN TOTAL'!P130</f>
        <v>APAGADO</v>
      </c>
      <c r="K130" s="88" t="str">
        <f>'RESUMEN TOTAL'!Q130</f>
        <v>APAGADO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" hidden="1" thickTop="1" x14ac:dyDescent="0.3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" hidden="1" thickTop="1" x14ac:dyDescent="0.3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" hidden="1" thickTop="1" x14ac:dyDescent="0.3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" hidden="1" thickTop="1" x14ac:dyDescent="0.3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" hidden="1" thickTop="1" x14ac:dyDescent="0.3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" hidden="1" thickTop="1" x14ac:dyDescent="0.3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" hidden="1" thickTop="1" x14ac:dyDescent="0.3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" hidden="1" thickTop="1" x14ac:dyDescent="0.3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" hidden="1" thickTop="1" x14ac:dyDescent="0.3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 t="str">
        <f>'RESUMEN TOTAL'!P139</f>
        <v>APAGADO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" hidden="1" thickTop="1" x14ac:dyDescent="0.3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 t="str">
        <f>'RESUMEN TOTAL'!P140</f>
        <v>APAGADO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" hidden="1" thickTop="1" x14ac:dyDescent="0.3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 t="str">
        <f>'RESUMEN TOTAL'!P141</f>
        <v>APAGADO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" hidden="1" thickTop="1" x14ac:dyDescent="0.3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 t="str">
        <f>'RESUMEN TOTAL'!P142</f>
        <v>APAGADO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" hidden="1" thickTop="1" x14ac:dyDescent="0.3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" hidden="1" thickTop="1" x14ac:dyDescent="0.3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" hidden="1" thickTop="1" x14ac:dyDescent="0.3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" hidden="1" thickTop="1" x14ac:dyDescent="0.3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" hidden="1" thickTop="1" x14ac:dyDescent="0.3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" hidden="1" thickTop="1" x14ac:dyDescent="0.3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" hidden="1" thickTop="1" x14ac:dyDescent="0.3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" hidden="1" thickTop="1" x14ac:dyDescent="0.3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" hidden="1" thickTop="1" x14ac:dyDescent="0.3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 t="str">
        <f>'RESUMEN TOTAL'!P151</f>
        <v>APAGADO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" hidden="1" thickTop="1" x14ac:dyDescent="0.3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 t="str">
        <f>'RESUMEN TOTAL'!M152</f>
        <v>APAGADO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" hidden="1" thickTop="1" x14ac:dyDescent="0.3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" hidden="1" thickTop="1" x14ac:dyDescent="0.3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" hidden="1" thickTop="1" x14ac:dyDescent="0.3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" hidden="1" thickTop="1" x14ac:dyDescent="0.3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" hidden="1" thickTop="1" x14ac:dyDescent="0.3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" hidden="1" thickTop="1" x14ac:dyDescent="0.3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" hidden="1" thickTop="1" x14ac:dyDescent="0.3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" hidden="1" thickTop="1" x14ac:dyDescent="0.3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" hidden="1" thickTop="1" x14ac:dyDescent="0.3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" hidden="1" thickTop="1" x14ac:dyDescent="0.3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" hidden="1" thickTop="1" x14ac:dyDescent="0.3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" hidden="1" thickTop="1" x14ac:dyDescent="0.3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" hidden="1" thickTop="1" x14ac:dyDescent="0.3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" hidden="1" thickTop="1" x14ac:dyDescent="0.3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" hidden="1" thickTop="1" x14ac:dyDescent="0.3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" hidden="1" thickTop="1" x14ac:dyDescent="0.3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" hidden="1" thickTop="1" x14ac:dyDescent="0.3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" hidden="1" thickTop="1" x14ac:dyDescent="0.3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" hidden="1" thickTop="1" x14ac:dyDescent="0.3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" hidden="1" thickTop="1" x14ac:dyDescent="0.3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" hidden="1" thickTop="1" x14ac:dyDescent="0.3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" hidden="1" thickTop="1" x14ac:dyDescent="0.3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" hidden="1" thickTop="1" x14ac:dyDescent="0.3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" hidden="1" thickTop="1" x14ac:dyDescent="0.3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" hidden="1" thickTop="1" x14ac:dyDescent="0.3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" hidden="1" thickTop="1" x14ac:dyDescent="0.3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 t="str">
        <f>'RESUMEN TOTAL'!O178</f>
        <v>APAGADO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" hidden="1" thickTop="1" x14ac:dyDescent="0.3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 t="str">
        <f>'RESUMEN TOTAL'!O179</f>
        <v>APAGADO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" hidden="1" thickTop="1" x14ac:dyDescent="0.3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 t="str">
        <f>'RESUMEN TOTAL'!O180</f>
        <v>APAGADO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" hidden="1" thickTop="1" x14ac:dyDescent="0.3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 t="str">
        <f>'RESUMEN TOTAL'!O181</f>
        <v>APAGADO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" hidden="1" thickTop="1" x14ac:dyDescent="0.3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 t="str">
        <f>'RESUMEN TOTAL'!O182</f>
        <v>APAGADO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" hidden="1" thickTop="1" x14ac:dyDescent="0.3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 t="str">
        <f>'RESUMEN TOTAL'!O183</f>
        <v>APAGADO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" hidden="1" thickTop="1" x14ac:dyDescent="0.3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" hidden="1" thickTop="1" x14ac:dyDescent="0.3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 t="str">
        <f>'RESUMEN TOTAL'!O185</f>
        <v>APAGADO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" hidden="1" thickTop="1" x14ac:dyDescent="0.3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 t="str">
        <f>'RESUMEN TOTAL'!O186</f>
        <v>APAGADO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" hidden="1" thickTop="1" x14ac:dyDescent="0.3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 t="str">
        <f>'RESUMEN TOTAL'!O187</f>
        <v>APAGADO</v>
      </c>
      <c r="J187" s="88" t="str">
        <f>'RESUMEN TOTAL'!P187</f>
        <v>APAGADO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" hidden="1" thickTop="1" x14ac:dyDescent="0.3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 t="str">
        <f>'RESUMEN TOTAL'!O188</f>
        <v>APAGADO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" hidden="1" thickTop="1" x14ac:dyDescent="0.3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 t="str">
        <f>'RESUMEN TOTAL'!O189</f>
        <v>APAGADO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" hidden="1" thickTop="1" x14ac:dyDescent="0.3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 t="str">
        <f>'RESUMEN TOTAL'!O190</f>
        <v>APAGADO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" hidden="1" thickTop="1" x14ac:dyDescent="0.3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 t="str">
        <f>'RESUMEN TOTAL'!O191</f>
        <v>APAGADO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" hidden="1" thickTop="1" x14ac:dyDescent="0.3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 t="str">
        <f>'RESUMEN TOTAL'!O192</f>
        <v>APAGADO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" hidden="1" thickTop="1" x14ac:dyDescent="0.3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" hidden="1" thickTop="1" x14ac:dyDescent="0.3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" hidden="1" thickTop="1" x14ac:dyDescent="0.3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 t="str">
        <f>'RESUMEN TOTAL'!M195</f>
        <v>APAGADO</v>
      </c>
      <c r="H195" s="88" t="str">
        <f>'RESUMEN TOTAL'!N195</f>
        <v>APAGADO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" hidden="1" thickTop="1" x14ac:dyDescent="0.3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" hidden="1" thickTop="1" x14ac:dyDescent="0.3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" hidden="1" thickTop="1" x14ac:dyDescent="0.3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" hidden="1" thickTop="1" x14ac:dyDescent="0.3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" hidden="1" thickTop="1" x14ac:dyDescent="0.3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" hidden="1" thickTop="1" x14ac:dyDescent="0.3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" hidden="1" thickTop="1" x14ac:dyDescent="0.3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" hidden="1" thickTop="1" x14ac:dyDescent="0.3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" hidden="1" thickTop="1" x14ac:dyDescent="0.3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 t="str">
        <f>'RESUMEN TOTAL'!O204</f>
        <v>APAGADO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" hidden="1" thickTop="1" x14ac:dyDescent="0.3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 t="str">
        <f>'RESUMEN TOTAL'!O205</f>
        <v>APAGADO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" hidden="1" thickTop="1" x14ac:dyDescent="0.3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 t="str">
        <f>'RESUMEN TOTAL'!O206</f>
        <v>APAGADO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" hidden="1" thickTop="1" x14ac:dyDescent="0.3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 t="str">
        <f>'RESUMEN TOTAL'!O207</f>
        <v>APAGADO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" hidden="1" thickTop="1" x14ac:dyDescent="0.3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 t="str">
        <f>'RESUMEN TOTAL'!O208</f>
        <v>APAGADO</v>
      </c>
      <c r="J208" s="88" t="str">
        <f>'RESUMEN TOTAL'!P208</f>
        <v>APAGADO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" hidden="1" thickTop="1" x14ac:dyDescent="0.3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 t="str">
        <f>'RESUMEN TOTAL'!O209</f>
        <v>APAGADO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" hidden="1" thickTop="1" x14ac:dyDescent="0.3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" hidden="1" thickTop="1" x14ac:dyDescent="0.3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 t="str">
        <f>'RESUMEN TOTAL'!O211</f>
        <v>APAGADO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" hidden="1" thickTop="1" x14ac:dyDescent="0.3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" hidden="1" thickTop="1" x14ac:dyDescent="0.3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" hidden="1" thickTop="1" x14ac:dyDescent="0.3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" hidden="1" thickTop="1" x14ac:dyDescent="0.3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" hidden="1" thickTop="1" x14ac:dyDescent="0.3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" hidden="1" thickTop="1" x14ac:dyDescent="0.3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" hidden="1" thickTop="1" x14ac:dyDescent="0.3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" hidden="1" thickTop="1" x14ac:dyDescent="0.3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" hidden="1" thickTop="1" x14ac:dyDescent="0.3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" hidden="1" thickTop="1" x14ac:dyDescent="0.3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 t="str">
        <f>'RESUMEN TOTAL'!Q221</f>
        <v>APAGADO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" hidden="1" thickTop="1" x14ac:dyDescent="0.3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" hidden="1" thickTop="1" x14ac:dyDescent="0.3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" hidden="1" thickTop="1" x14ac:dyDescent="0.3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 t="str">
        <f>'RESUMEN TOTAL'!M224</f>
        <v>APAGADO</v>
      </c>
      <c r="H224" s="88" t="str">
        <f>'RESUMEN TOTAL'!N224</f>
        <v>APAGADO</v>
      </c>
      <c r="I224" s="88" t="str">
        <f>'RESUMEN TOTAL'!O224</f>
        <v>APAGADO</v>
      </c>
      <c r="J224" s="88" t="str">
        <f>'RESUMEN TOTAL'!P224</f>
        <v>APAGADO</v>
      </c>
      <c r="K224" s="88" t="str">
        <f>'RESUMEN TOTAL'!Q224</f>
        <v>APAGADO</v>
      </c>
      <c r="L224" s="88" t="str">
        <f>'RESUMEN TOTAL'!R224</f>
        <v>APAGADO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" hidden="1" thickTop="1" x14ac:dyDescent="0.3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" hidden="1" thickTop="1" x14ac:dyDescent="0.3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" hidden="1" thickTop="1" x14ac:dyDescent="0.3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" hidden="1" thickTop="1" x14ac:dyDescent="0.3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" hidden="1" thickTop="1" x14ac:dyDescent="0.3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" hidden="1" thickTop="1" x14ac:dyDescent="0.3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 t="str">
        <f>'RESUMEN TOTAL'!Q230</f>
        <v>APAGADO</v>
      </c>
      <c r="L230" s="88" t="str">
        <f>'RESUMEN TOTAL'!R230</f>
        <v>APAGADO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" hidden="1" thickTop="1" x14ac:dyDescent="0.3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" hidden="1" thickTop="1" x14ac:dyDescent="0.3">
      <c r="A232" t="str">
        <f>'RESUMEN TOTAL'!A232</f>
        <v>DON JOSE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 t="str">
        <f>'RESUMEN TOTAL'!R232</f>
        <v>APAGADO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" hidden="1" thickTop="1" x14ac:dyDescent="0.3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" hidden="1" thickTop="1" x14ac:dyDescent="0.3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" hidden="1" thickTop="1" x14ac:dyDescent="0.3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" hidden="1" thickTop="1" x14ac:dyDescent="0.3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" hidden="1" thickTop="1" x14ac:dyDescent="0.3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" hidden="1" thickTop="1" x14ac:dyDescent="0.3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" hidden="1" thickTop="1" x14ac:dyDescent="0.3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 t="str">
        <f>'RESUMEN TOTAL'!M239</f>
        <v>APAGADO</v>
      </c>
      <c r="H239" s="88" t="str">
        <f>'RESUMEN TOTAL'!N239</f>
        <v>APAGADO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" hidden="1" thickTop="1" x14ac:dyDescent="0.3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 t="str">
        <f>'RESUMEN TOTAL'!M240</f>
        <v>APAGADO</v>
      </c>
      <c r="H240" s="88" t="str">
        <f>'RESUMEN TOTAL'!N240</f>
        <v>APAGADO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" hidden="1" thickTop="1" x14ac:dyDescent="0.3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 t="str">
        <f>'RESUMEN TOTAL'!M241</f>
        <v>APAGADO</v>
      </c>
      <c r="H241" s="88" t="str">
        <f>'RESUMEN TOTAL'!N241</f>
        <v>APAGADO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" hidden="1" thickTop="1" x14ac:dyDescent="0.3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" hidden="1" thickTop="1" x14ac:dyDescent="0.3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" hidden="1" thickTop="1" x14ac:dyDescent="0.3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" hidden="1" thickTop="1" x14ac:dyDescent="0.3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" hidden="1" thickTop="1" x14ac:dyDescent="0.3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" hidden="1" thickTop="1" x14ac:dyDescent="0.3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 t="str">
        <f>'RESUMEN TOTAL'!M247</f>
        <v>APAGADO</v>
      </c>
      <c r="H247" s="88" t="str">
        <f>'RESUMEN TOTAL'!N247</f>
        <v>APAGADO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" hidden="1" thickTop="1" x14ac:dyDescent="0.3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 t="str">
        <f>'RESUMEN TOTAL'!M248</f>
        <v>APAGADO</v>
      </c>
      <c r="H248" s="88" t="str">
        <f>'RESUMEN TOTAL'!N248</f>
        <v>APAGADO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" hidden="1" thickTop="1" x14ac:dyDescent="0.3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" hidden="1" thickTop="1" x14ac:dyDescent="0.3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" hidden="1" thickTop="1" x14ac:dyDescent="0.3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" hidden="1" thickTop="1" x14ac:dyDescent="0.3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" hidden="1" thickTop="1" x14ac:dyDescent="0.3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" hidden="1" thickTop="1" x14ac:dyDescent="0.3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" hidden="1" thickTop="1" x14ac:dyDescent="0.3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" hidden="1" thickTop="1" x14ac:dyDescent="0.3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" hidden="1" thickTop="1" x14ac:dyDescent="0.3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" hidden="1" thickTop="1" x14ac:dyDescent="0.3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" hidden="1" thickTop="1" x14ac:dyDescent="0.3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" hidden="1" thickTop="1" x14ac:dyDescent="0.3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" hidden="1" thickTop="1" x14ac:dyDescent="0.3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" hidden="1" thickTop="1" x14ac:dyDescent="0.3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" hidden="1" thickTop="1" x14ac:dyDescent="0.3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" hidden="1" thickTop="1" x14ac:dyDescent="0.3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" hidden="1" thickTop="1" x14ac:dyDescent="0.3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" hidden="1" thickTop="1" x14ac:dyDescent="0.3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" hidden="1" thickTop="1" x14ac:dyDescent="0.3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" hidden="1" thickTop="1" x14ac:dyDescent="0.3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" hidden="1" thickTop="1" x14ac:dyDescent="0.3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" hidden="1" thickTop="1" x14ac:dyDescent="0.3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" hidden="1" thickTop="1" x14ac:dyDescent="0.3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" hidden="1" thickTop="1" x14ac:dyDescent="0.3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" hidden="1" thickTop="1" x14ac:dyDescent="0.3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" hidden="1" thickTop="1" x14ac:dyDescent="0.3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" hidden="1" thickTop="1" x14ac:dyDescent="0.3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" hidden="1" thickTop="1" x14ac:dyDescent="0.3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" hidden="1" thickTop="1" x14ac:dyDescent="0.3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" hidden="1" thickTop="1" x14ac:dyDescent="0.3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" hidden="1" thickTop="1" x14ac:dyDescent="0.3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 t="str">
        <f>'RESUMEN TOTAL'!O279</f>
        <v>APAGADO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" hidden="1" thickTop="1" x14ac:dyDescent="0.3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" hidden="1" thickTop="1" x14ac:dyDescent="0.3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" hidden="1" thickTop="1" x14ac:dyDescent="0.3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 t="str">
        <f>'RESUMEN TOTAL'!O282</f>
        <v>APAGADO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" hidden="1" thickTop="1" x14ac:dyDescent="0.3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 t="str">
        <f>'RESUMEN TOTAL'!O283</f>
        <v>APAGADO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" hidden="1" thickTop="1" x14ac:dyDescent="0.3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 t="str">
        <f>'RESUMEN TOTAL'!O284</f>
        <v>APAGADO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" hidden="1" thickTop="1" x14ac:dyDescent="0.3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 t="str">
        <f>'RESUMEN TOTAL'!O285</f>
        <v>APAGADO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" hidden="1" thickTop="1" x14ac:dyDescent="0.3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 t="str">
        <f>'RESUMEN TOTAL'!O286</f>
        <v>APAGADO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" hidden="1" thickTop="1" x14ac:dyDescent="0.3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 t="str">
        <f>'RESUMEN TOTAL'!O287</f>
        <v>APAGADO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" hidden="1" thickTop="1" x14ac:dyDescent="0.3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" hidden="1" thickTop="1" x14ac:dyDescent="0.3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" hidden="1" thickTop="1" x14ac:dyDescent="0.3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" hidden="1" thickTop="1" x14ac:dyDescent="0.3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" hidden="1" thickTop="1" x14ac:dyDescent="0.3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" hidden="1" thickTop="1" x14ac:dyDescent="0.3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" hidden="1" thickTop="1" x14ac:dyDescent="0.3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 t="str">
        <f>'RESUMEN TOTAL'!N294</f>
        <v>APAGADO</v>
      </c>
      <c r="I294" s="88" t="str">
        <f>'RESUMEN TOTAL'!O294</f>
        <v>APAGADO</v>
      </c>
      <c r="J294" s="88">
        <f>'RESUMEN TOTAL'!P294</f>
        <v>0</v>
      </c>
      <c r="K294" s="88" t="str">
        <f>'RESUMEN TOTAL'!Q294</f>
        <v>APAGADO</v>
      </c>
      <c r="L294" s="88" t="str">
        <f>'RESUMEN TOTAL'!R294</f>
        <v>APAGADO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" hidden="1" thickTop="1" x14ac:dyDescent="0.3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" hidden="1" thickTop="1" x14ac:dyDescent="0.3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" hidden="1" thickTop="1" x14ac:dyDescent="0.3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" hidden="1" thickTop="1" x14ac:dyDescent="0.3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" hidden="1" thickTop="1" x14ac:dyDescent="0.3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 t="str">
        <f>'RESUMEN TOTAL'!M299</f>
        <v>APAGADO</v>
      </c>
      <c r="H299" s="88" t="str">
        <f>'RESUMEN TOTAL'!N299</f>
        <v>APAGADO</v>
      </c>
      <c r="I299" s="88" t="str">
        <f>'RESUMEN TOTAL'!O299</f>
        <v>APAGADO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" hidden="1" thickTop="1" x14ac:dyDescent="0.3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" hidden="1" thickTop="1" x14ac:dyDescent="0.3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" hidden="1" thickTop="1" x14ac:dyDescent="0.3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" hidden="1" thickTop="1" x14ac:dyDescent="0.3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" hidden="1" thickTop="1" x14ac:dyDescent="0.3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" hidden="1" thickTop="1" x14ac:dyDescent="0.3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" hidden="1" thickTop="1" x14ac:dyDescent="0.3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" hidden="1" thickTop="1" x14ac:dyDescent="0.3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" hidden="1" thickTop="1" x14ac:dyDescent="0.3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" hidden="1" thickTop="1" x14ac:dyDescent="0.3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" hidden="1" thickTop="1" x14ac:dyDescent="0.3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 t="str">
        <f>'RESUMEN TOTAL'!R310</f>
        <v>APAGADO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" hidden="1" thickTop="1" x14ac:dyDescent="0.3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" hidden="1" thickTop="1" x14ac:dyDescent="0.3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 t="str">
        <f>'RESUMEN TOTAL'!R312</f>
        <v>APAGADO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" hidden="1" thickTop="1" x14ac:dyDescent="0.3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" hidden="1" thickTop="1" x14ac:dyDescent="0.3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" hidden="1" thickTop="1" x14ac:dyDescent="0.3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" hidden="1" thickTop="1" x14ac:dyDescent="0.3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" hidden="1" thickTop="1" x14ac:dyDescent="0.3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" hidden="1" thickTop="1" x14ac:dyDescent="0.3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" hidden="1" thickTop="1" x14ac:dyDescent="0.3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 t="str">
        <f>'RESUMEN TOTAL'!M319</f>
        <v>APAGADO</v>
      </c>
      <c r="H319" s="88" t="str">
        <f>'RESUMEN TOTAL'!N319</f>
        <v>APAGADO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" hidden="1" thickTop="1" x14ac:dyDescent="0.3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 t="str">
        <f>'RESUMEN TOTAL'!M320</f>
        <v>APAGADO</v>
      </c>
      <c r="H320" s="88" t="str">
        <f>'RESUMEN TOTAL'!N320</f>
        <v>APAGADO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" hidden="1" thickTop="1" x14ac:dyDescent="0.3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 t="str">
        <f>'RESUMEN TOTAL'!M321</f>
        <v>APAGADO</v>
      </c>
      <c r="H321" s="88" t="str">
        <f>'RESUMEN TOTAL'!N321</f>
        <v>APAGADO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" hidden="1" thickTop="1" x14ac:dyDescent="0.3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 t="str">
        <f>'RESUMEN TOTAL'!M322</f>
        <v>APAGADO</v>
      </c>
      <c r="H322" s="88" t="str">
        <f>'RESUMEN TOTAL'!N322</f>
        <v>APAGADO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" hidden="1" thickTop="1" x14ac:dyDescent="0.3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" hidden="1" thickTop="1" x14ac:dyDescent="0.3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" hidden="1" thickTop="1" x14ac:dyDescent="0.3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" hidden="1" thickTop="1" x14ac:dyDescent="0.3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" hidden="1" thickTop="1" x14ac:dyDescent="0.3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" hidden="1" thickTop="1" x14ac:dyDescent="0.3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" hidden="1" thickTop="1" x14ac:dyDescent="0.3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 t="str">
        <f>'RESUMEN TOTAL'!P329</f>
        <v>APAGADO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" hidden="1" thickTop="1" x14ac:dyDescent="0.3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" hidden="1" thickTop="1" x14ac:dyDescent="0.3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" hidden="1" thickTop="1" x14ac:dyDescent="0.3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" hidden="1" thickTop="1" x14ac:dyDescent="0.3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" hidden="1" thickTop="1" x14ac:dyDescent="0.3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" hidden="1" thickTop="1" x14ac:dyDescent="0.3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" hidden="1" thickTop="1" x14ac:dyDescent="0.3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" hidden="1" thickTop="1" x14ac:dyDescent="0.3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" hidden="1" thickTop="1" x14ac:dyDescent="0.3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 t="str">
        <f>'RESUMEN TOTAL'!P338</f>
        <v>APAGADO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" hidden="1" thickTop="1" x14ac:dyDescent="0.3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" hidden="1" thickTop="1" x14ac:dyDescent="0.3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" hidden="1" thickTop="1" x14ac:dyDescent="0.3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" hidden="1" thickTop="1" x14ac:dyDescent="0.3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 t="str">
        <f>'RESUMEN TOTAL'!M342</f>
        <v>APAGADO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" hidden="1" thickTop="1" x14ac:dyDescent="0.3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" hidden="1" thickTop="1" x14ac:dyDescent="0.3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" hidden="1" thickTop="1" x14ac:dyDescent="0.3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" hidden="1" thickTop="1" x14ac:dyDescent="0.3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" hidden="1" thickTop="1" x14ac:dyDescent="0.3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" hidden="1" thickTop="1" x14ac:dyDescent="0.3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" hidden="1" thickTop="1" x14ac:dyDescent="0.3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" hidden="1" thickTop="1" x14ac:dyDescent="0.3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" hidden="1" thickTop="1" x14ac:dyDescent="0.3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" hidden="1" thickTop="1" x14ac:dyDescent="0.3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" hidden="1" thickTop="1" x14ac:dyDescent="0.3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" hidden="1" thickTop="1" x14ac:dyDescent="0.3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" hidden="1" thickTop="1" x14ac:dyDescent="0.3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" hidden="1" thickTop="1" x14ac:dyDescent="0.3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 t="str">
        <f>'RESUMEN TOTAL'!M356</f>
        <v>APAGADO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" hidden="1" thickTop="1" x14ac:dyDescent="0.3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" hidden="1" thickTop="1" x14ac:dyDescent="0.3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" hidden="1" thickTop="1" x14ac:dyDescent="0.3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" hidden="1" thickTop="1" x14ac:dyDescent="0.3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" hidden="1" thickTop="1" x14ac:dyDescent="0.3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 t="str">
        <f>'RESUMEN TOTAL'!O361</f>
        <v>APAGADO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" hidden="1" thickTop="1" x14ac:dyDescent="0.3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 t="str">
        <f>'RESUMEN TOTAL'!O362</f>
        <v>APAGADO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" hidden="1" thickTop="1" x14ac:dyDescent="0.3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" hidden="1" thickTop="1" x14ac:dyDescent="0.3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" hidden="1" thickTop="1" x14ac:dyDescent="0.3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" hidden="1" thickTop="1" x14ac:dyDescent="0.3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" hidden="1" thickTop="1" x14ac:dyDescent="0.3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" hidden="1" thickTop="1" x14ac:dyDescent="0.3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" hidden="1" thickTop="1" x14ac:dyDescent="0.3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" hidden="1" thickTop="1" x14ac:dyDescent="0.3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" hidden="1" thickTop="1" x14ac:dyDescent="0.3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" hidden="1" thickTop="1" x14ac:dyDescent="0.3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" hidden="1" thickTop="1" x14ac:dyDescent="0.3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" hidden="1" thickTop="1" x14ac:dyDescent="0.3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" hidden="1" thickTop="1" x14ac:dyDescent="0.3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" hidden="1" thickTop="1" x14ac:dyDescent="0.3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" hidden="1" thickTop="1" x14ac:dyDescent="0.3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" hidden="1" thickTop="1" x14ac:dyDescent="0.3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" hidden="1" thickTop="1" x14ac:dyDescent="0.3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" hidden="1" thickTop="1" x14ac:dyDescent="0.3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" hidden="1" thickTop="1" x14ac:dyDescent="0.3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" hidden="1" thickTop="1" x14ac:dyDescent="0.3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" hidden="1" thickTop="1" x14ac:dyDescent="0.3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" hidden="1" thickTop="1" x14ac:dyDescent="0.3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" hidden="1" thickTop="1" x14ac:dyDescent="0.3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" hidden="1" thickTop="1" x14ac:dyDescent="0.3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" hidden="1" thickTop="1" x14ac:dyDescent="0.3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" hidden="1" thickTop="1" x14ac:dyDescent="0.3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" hidden="1" thickTop="1" x14ac:dyDescent="0.3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" hidden="1" thickTop="1" x14ac:dyDescent="0.3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" hidden="1" thickTop="1" x14ac:dyDescent="0.3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" hidden="1" thickTop="1" x14ac:dyDescent="0.3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" hidden="1" thickTop="1" x14ac:dyDescent="0.3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" hidden="1" thickTop="1" x14ac:dyDescent="0.3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" hidden="1" thickTop="1" x14ac:dyDescent="0.3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" hidden="1" thickTop="1" x14ac:dyDescent="0.3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" hidden="1" thickTop="1" x14ac:dyDescent="0.3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" hidden="1" thickTop="1" x14ac:dyDescent="0.3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" hidden="1" thickTop="1" x14ac:dyDescent="0.3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" hidden="1" thickTop="1" x14ac:dyDescent="0.3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" hidden="1" thickTop="1" x14ac:dyDescent="0.3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" hidden="1" thickTop="1" x14ac:dyDescent="0.3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" hidden="1" thickTop="1" x14ac:dyDescent="0.3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" hidden="1" thickTop="1" x14ac:dyDescent="0.3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" hidden="1" thickTop="1" x14ac:dyDescent="0.3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" hidden="1" thickTop="1" x14ac:dyDescent="0.3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" hidden="1" thickTop="1" x14ac:dyDescent="0.3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" hidden="1" thickTop="1" x14ac:dyDescent="0.3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" hidden="1" thickTop="1" x14ac:dyDescent="0.3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" hidden="1" thickTop="1" x14ac:dyDescent="0.3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" hidden="1" thickTop="1" x14ac:dyDescent="0.3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" hidden="1" thickTop="1" x14ac:dyDescent="0.3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" hidden="1" thickTop="1" x14ac:dyDescent="0.3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" hidden="1" thickTop="1" x14ac:dyDescent="0.3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" hidden="1" thickTop="1" x14ac:dyDescent="0.3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" hidden="1" thickTop="1" x14ac:dyDescent="0.3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" hidden="1" thickTop="1" x14ac:dyDescent="0.3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" hidden="1" thickTop="1" x14ac:dyDescent="0.3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" hidden="1" thickTop="1" x14ac:dyDescent="0.3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" hidden="1" thickTop="1" x14ac:dyDescent="0.3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" hidden="1" thickTop="1" x14ac:dyDescent="0.3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" hidden="1" thickTop="1" x14ac:dyDescent="0.3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" hidden="1" thickTop="1" x14ac:dyDescent="0.3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" hidden="1" thickTop="1" x14ac:dyDescent="0.3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" hidden="1" thickTop="1" x14ac:dyDescent="0.3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" hidden="1" thickTop="1" x14ac:dyDescent="0.3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" hidden="1" thickTop="1" x14ac:dyDescent="0.3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" hidden="1" thickTop="1" x14ac:dyDescent="0.3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" hidden="1" thickTop="1" x14ac:dyDescent="0.3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" hidden="1" thickTop="1" x14ac:dyDescent="0.3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" hidden="1" thickTop="1" x14ac:dyDescent="0.3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" hidden="1" thickTop="1" x14ac:dyDescent="0.3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" hidden="1" thickTop="1" x14ac:dyDescent="0.3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" hidden="1" thickTop="1" x14ac:dyDescent="0.3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" hidden="1" thickTop="1" x14ac:dyDescent="0.3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" hidden="1" thickTop="1" x14ac:dyDescent="0.3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" hidden="1" thickTop="1" x14ac:dyDescent="0.3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" hidden="1" thickTop="1" x14ac:dyDescent="0.3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" hidden="1" thickTop="1" x14ac:dyDescent="0.3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" hidden="1" thickTop="1" x14ac:dyDescent="0.3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" hidden="1" thickTop="1" x14ac:dyDescent="0.3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" hidden="1" thickTop="1" x14ac:dyDescent="0.3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" hidden="1" thickTop="1" x14ac:dyDescent="0.3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" hidden="1" thickTop="1" x14ac:dyDescent="0.3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" hidden="1" thickTop="1" x14ac:dyDescent="0.3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" hidden="1" thickTop="1" x14ac:dyDescent="0.3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" hidden="1" thickTop="1" x14ac:dyDescent="0.3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" hidden="1" thickTop="1" x14ac:dyDescent="0.3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" hidden="1" thickTop="1" x14ac:dyDescent="0.3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" hidden="1" thickTop="1" x14ac:dyDescent="0.3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" hidden="1" thickTop="1" x14ac:dyDescent="0.3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" hidden="1" thickTop="1" x14ac:dyDescent="0.3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" hidden="1" thickTop="1" x14ac:dyDescent="0.3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" hidden="1" thickTop="1" x14ac:dyDescent="0.3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" hidden="1" thickTop="1" x14ac:dyDescent="0.3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" hidden="1" thickTop="1" x14ac:dyDescent="0.3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" thickTop="1" x14ac:dyDescent="0.3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3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3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3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3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3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3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3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3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 t="str">
        <f>'RESUMEN TOTAL'!M465</f>
        <v>APAGADO</v>
      </c>
      <c r="H465" s="100">
        <f>'RESUMEN TOTAL'!N465</f>
        <v>0</v>
      </c>
      <c r="I465" s="100" t="str">
        <f>'RESUMEN TOTAL'!O465</f>
        <v>APAGADO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>
        <f>'RESUMEN TOTAL'!Y465</f>
        <v>0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3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 t="str">
        <f>'RESUMEN TOTAL'!M466</f>
        <v>APAGADO</v>
      </c>
      <c r="H466" s="100">
        <f>'RESUMEN TOTAL'!N466</f>
        <v>0</v>
      </c>
      <c r="I466" s="100" t="str">
        <f>'RESUMEN TOTAL'!O466</f>
        <v>APAGADO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3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3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3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3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3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3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3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3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3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3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3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3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hidden="1" x14ac:dyDescent="0.3">
      <c r="A479" t="str">
        <f>'RESUMEN TOTAL'!A479</f>
        <v>PARADAS SEGURAS</v>
      </c>
      <c r="B479" s="33">
        <f>'RESUMEN TOTAL'!B479</f>
        <v>32</v>
      </c>
      <c r="C479" t="str">
        <f>'RESUMEN TOTAL'!D479</f>
        <v>Hudson y 834</v>
      </c>
      <c r="D479" s="33">
        <f>'RESUMEN TOTAL'!E479</f>
        <v>0</v>
      </c>
      <c r="E479" s="33">
        <f>'RESUMEN TOTAL'!F479</f>
        <v>0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hidden="1" x14ac:dyDescent="0.3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</v>
      </c>
      <c r="D480" s="33">
        <f>'RESUMEN TOTAL'!E480</f>
        <v>0</v>
      </c>
      <c r="E480" s="33">
        <f>'RESUMEN TOTAL'!F480</f>
        <v>0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>
        <f>'RESUMEN TOTAL'!O480</f>
        <v>0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hidden="1" x14ac:dyDescent="0.3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</v>
      </c>
      <c r="D481" s="33">
        <f>'RESUMEN TOTAL'!E481</f>
        <v>0</v>
      </c>
      <c r="E481" s="33">
        <f>'RESUMEN TOTAL'!F481</f>
        <v>0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hidden="1" x14ac:dyDescent="0.3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</v>
      </c>
      <c r="D482" s="33">
        <f>'RESUMEN TOTAL'!E482</f>
        <v>0</v>
      </c>
      <c r="E482" s="33">
        <f>'RESUMEN TOTAL'!F482</f>
        <v>0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hidden="1" x14ac:dyDescent="0.3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</v>
      </c>
      <c r="D483" s="33">
        <f>'RESUMEN TOTAL'!E483</f>
        <v>0</v>
      </c>
      <c r="E483" s="33">
        <f>'RESUMEN TOTAL'!F483</f>
        <v>0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hidden="1" x14ac:dyDescent="0.3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</v>
      </c>
      <c r="D484" s="33">
        <f>'RESUMEN TOTAL'!E484</f>
        <v>0</v>
      </c>
      <c r="E484" s="33">
        <f>'RESUMEN TOTAL'!F484</f>
        <v>0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hidden="1" x14ac:dyDescent="0.3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v. del valle</v>
      </c>
      <c r="D485" s="33">
        <f>'RESUMEN TOTAL'!E485</f>
        <v>0</v>
      </c>
      <c r="E485" s="33">
        <f>'RESUMEN TOTAL'!F485</f>
        <v>0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>
        <f>'RESUMEN TOTAL'!O485</f>
        <v>0</v>
      </c>
      <c r="J485" s="19">
        <f>'RESUMEN TOTAL'!P485</f>
        <v>0</v>
      </c>
      <c r="K485" s="19">
        <f>'RESUMEN TOTAL'!Q485</f>
        <v>0</v>
      </c>
      <c r="L485" s="19">
        <f>'RESUMEN TOTAL'!R485</f>
        <v>0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hidden="1" x14ac:dyDescent="0.3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v. del valle</v>
      </c>
      <c r="D486" s="33">
        <f>'RESUMEN TOTAL'!E486</f>
        <v>0</v>
      </c>
      <c r="E486" s="33">
        <f>'RESUMEN TOTAL'!F486</f>
        <v>0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3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3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3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3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3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3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3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3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3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3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3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3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3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3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3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3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3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3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3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3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3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3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3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3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3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3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3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3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3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3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3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3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3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3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3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3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3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3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3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3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3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3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3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3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3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3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3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3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3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3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3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3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3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3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3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3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3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3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3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3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3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3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3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3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3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3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3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3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3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3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3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3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3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3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3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3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3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3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3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3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3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3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3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3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3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3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3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3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3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3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3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3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3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3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3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3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3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3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3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3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3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3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3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3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3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3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3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3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3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3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3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3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3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3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3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3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3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3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3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3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3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3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3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3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3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3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3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3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3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3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3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3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3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3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3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3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3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3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3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3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3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3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3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3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3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3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3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3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3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3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3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3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3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3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B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B478 AB479:AJ640">
    <cfRule type="cellIs" dxfId="8" priority="19" operator="equal">
      <formula>"APAGADO"</formula>
    </cfRule>
  </conditionalFormatting>
  <conditionalFormatting sqref="AI109 AI122:AI456 AI479:AI640">
    <cfRule type="notContainsText" dxfId="7" priority="20" operator="notContains" text="Caida">
      <formula>ISERROR(SEARCH("Caida",AI109))</formula>
    </cfRule>
  </conditionalFormatting>
  <conditionalFormatting sqref="AI109 AI122:AI456 AI479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B478 F479:AH640 AJ479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2023-02-10T10:11:59Z</cp:lastPrinted>
  <dcterms:created xsi:type="dcterms:W3CDTF">2022-01-21T13:32:57Z</dcterms:created>
  <dcterms:modified xsi:type="dcterms:W3CDTF">2023-08-07T20:20:50Z</dcterms:modified>
</cp:coreProperties>
</file>