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06724C7E-03C8-4393-A7A7-691220F8F63B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5" l="1"/>
  <c r="R3" i="25"/>
  <c r="F62" i="14"/>
  <c r="F47" i="14"/>
  <c r="F46" i="14"/>
  <c r="F45" i="14"/>
  <c r="F44" i="14"/>
  <c r="F43" i="14"/>
  <c r="F42" i="14"/>
  <c r="F41" i="14"/>
  <c r="F40" i="14"/>
  <c r="G40" i="14" s="1"/>
  <c r="F39" i="14"/>
  <c r="G39" i="14" s="1"/>
  <c r="F38" i="14"/>
  <c r="F37" i="14"/>
  <c r="G37" i="14" s="1"/>
  <c r="F36" i="14"/>
  <c r="F35" i="14"/>
  <c r="E47" i="14"/>
  <c r="E46" i="14"/>
  <c r="E45" i="14"/>
  <c r="E44" i="14"/>
  <c r="E43" i="14"/>
  <c r="E42" i="14"/>
  <c r="E41" i="14"/>
  <c r="I89" i="24" s="1"/>
  <c r="E40" i="14"/>
  <c r="E39" i="14"/>
  <c r="E38" i="14"/>
  <c r="E37" i="14"/>
  <c r="E36" i="14"/>
  <c r="E35" i="14"/>
  <c r="D47" i="14"/>
  <c r="D45" i="14"/>
  <c r="D46" i="14"/>
  <c r="D44" i="14"/>
  <c r="D43" i="14"/>
  <c r="D42" i="14"/>
  <c r="D41" i="14"/>
  <c r="H90" i="24" s="1"/>
  <c r="D40" i="14"/>
  <c r="D39" i="14"/>
  <c r="D38" i="14"/>
  <c r="D37" i="14"/>
  <c r="D36" i="14"/>
  <c r="D35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B44" i="14"/>
  <c r="B46" i="14"/>
  <c r="B45" i="14"/>
  <c r="B43" i="14"/>
  <c r="B42" i="14"/>
  <c r="B41" i="14"/>
  <c r="H88" i="24" s="1"/>
  <c r="B40" i="14"/>
  <c r="B39" i="14"/>
  <c r="B38" i="14"/>
  <c r="B37" i="14"/>
  <c r="B36" i="14"/>
  <c r="B47" i="14"/>
  <c r="B35" i="14"/>
  <c r="G47" i="14"/>
  <c r="G41" i="14"/>
  <c r="H92" i="24" s="1"/>
  <c r="I90" i="24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R3" i="26"/>
  <c r="R2" i="26"/>
  <c r="Q3" i="26"/>
  <c r="Q2" i="26"/>
  <c r="P3" i="26"/>
  <c r="P2" i="26"/>
  <c r="O3" i="26"/>
  <c r="O2" i="26"/>
  <c r="N3" i="26"/>
  <c r="N2" i="26"/>
  <c r="L3" i="26"/>
  <c r="L2" i="26"/>
  <c r="K3" i="26"/>
  <c r="K2" i="26"/>
  <c r="J3" i="26"/>
  <c r="J2" i="26"/>
  <c r="I3" i="26"/>
  <c r="I2" i="26"/>
  <c r="H3" i="26"/>
  <c r="H2" i="26"/>
  <c r="G3" i="26"/>
  <c r="G2" i="26"/>
  <c r="F3" i="26"/>
  <c r="F2" i="26"/>
  <c r="S2" i="26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9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G46" i="14" l="1"/>
  <c r="G43" i="14"/>
  <c r="G44" i="14"/>
  <c r="G45" i="14"/>
  <c r="G36" i="14"/>
  <c r="G35" i="14"/>
  <c r="G42" i="14"/>
  <c r="G38" i="14"/>
  <c r="J89" i="24"/>
  <c r="J90" i="24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I195" i="2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M3" i="26" l="1"/>
  <c r="M2" i="26"/>
  <c r="E215" i="24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<sst xmlns="http://schemas.openxmlformats.org/spreadsheetml/2006/main" count="4186" uniqueCount="1471">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</sst>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L380" activePane="bottomRight" state="frozen"/>
      <selection pane="topRight" activeCell="M1" sqref="M1"/>
      <selection pane="bottomLeft" activeCell="A5" sqref="A5"/>
      <selection pane="bottomRight" activeCell="B2" sqref="B2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hidden="1" customWidth="1"/>
    <col min="6" max="6" width="17.44140625" style="83" hidden="1" customWidth="1"/>
    <col min="7" max="7" width="24.5546875" style="83" hidden="1" customWidth="1"/>
    <col min="8" max="8" width="14.5546875" style="83" hidden="1" customWidth="1"/>
    <col min="9" max="9" width="14.6640625" hidden="1" customWidth="1"/>
    <col min="10" max="10" width="6.6640625" hidden="1" customWidth="1"/>
    <col min="11" max="11" width="11.5546875" style="5" hidden="1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482</v>
      </c>
      <c r="U2" s="75">
        <f t="shared" si="4"/>
        <v>482</v>
      </c>
      <c r="V2" s="75">
        <f t="shared" si="4"/>
        <v>482</v>
      </c>
      <c r="W2" s="75">
        <f t="shared" si="4"/>
        <v>482</v>
      </c>
      <c r="X2" s="75">
        <f t="shared" si="4"/>
        <v>482</v>
      </c>
      <c r="Y2" s="75">
        <f t="shared" si="4"/>
        <v>482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COUNTIF(L4:L600, "apagado")</f>
        <v>34</v>
      </c>
      <c r="M3" s="12">
        <f>COUNTIF(M4:M600, "apagado")</f>
        <v>33</v>
      </c>
      <c r="N3" s="12">
        <f>COUNTIF(N4:N600, "apagado")</f>
        <v>27</v>
      </c>
      <c r="O3" s="12">
        <f>COUNTIF(O4:O600, "apagado")</f>
        <v>65</v>
      </c>
      <c r="P3" s="12">
        <f>COUNTIF(P4:P600, "apagado")</f>
        <v>22</v>
      </c>
      <c r="Q3" s="12">
        <f>COUNTIF(Q4:Q600, "apagado")</f>
        <v>21</v>
      </c>
      <c r="R3" s="12">
        <f>COUNTIF(R4:R600, "apagado")</f>
        <v>19</v>
      </c>
      <c r="S3" s="12">
        <f>COUNTIF(S4:S600, "apagado")</f>
        <v>26</v>
      </c>
      <c r="T3" s="12">
        <f>COUNTIF(T4:T600, "apagado")</f>
        <v>0</v>
      </c>
      <c r="U3" s="12">
        <f>COUNTIF(U4:U600, "apagado")</f>
        <v>0</v>
      </c>
      <c r="V3" s="12">
        <f>COUNTIF(V4:V600, "apagado")</f>
        <v>0</v>
      </c>
      <c r="W3" s="12">
        <f>COUNTIF(W4:W600, "apagado")</f>
        <v>0</v>
      </c>
      <c r="X3" s="12">
        <f>COUNTIF(X4:X498, "apagado")</f>
        <v>0</v>
      </c>
      <c r="Y3" s="12">
        <f>COUNTIF(Y4:Y498, "apagado")</f>
        <v>0</v>
      </c>
      <c r="Z3" s="12">
        <f>COUNTIF(Z4:Z600, "apagado")</f>
        <v>0</v>
      </c>
      <c r="AA3" s="12">
        <f>COUNTIF(AA4:AA600, "apagado")</f>
        <v>0</v>
      </c>
      <c r="AB3" s="12">
        <f>COUNTIF(AB4:AB600, "apagado")</f>
        <v>0</v>
      </c>
      <c r="AC3" s="12">
        <f>COUNTIF(AC4:AC600, "apagado")</f>
        <v>0</v>
      </c>
      <c r="AD3" s="12">
        <f>COUNTIF(AD4:AD600, "apagado")</f>
        <v>0</v>
      </c>
      <c r="AE3" s="12">
        <f>COUNTIF(AE4:AE600, "apagado")</f>
        <v>0</v>
      </c>
      <c r="AF3" s="12">
        <f>COUNTIF(AF4:AF600, "apagado")</f>
        <v>0</v>
      </c>
      <c r="AG3" s="12">
        <f>COUNTIF(AG4:AG600, "apagado")</f>
        <v>0</v>
      </c>
      <c r="AH3" s="12">
        <f>COUNTIF(AH4:AH600, "apagado")</f>
        <v>0</v>
      </c>
      <c r="AI3" s="12">
        <f>COUNTIF(AI4:AI600, "apagado")</f>
        <v>0</v>
      </c>
      <c r="AJ3" s="12">
        <f>COUNTIF(AJ4:AJ600, "apagado")</f>
        <v>0</v>
      </c>
      <c r="AK3" s="12">
        <f>COUNTIF(AK4:AK600, "apagado")</f>
        <v>0</v>
      </c>
      <c r="AL3" s="12">
        <f>COUNTIF(AL4:AL600, "apagado")</f>
        <v>0</v>
      </c>
      <c r="AM3" s="12">
        <f>COUNTIF(AM4:AM600, "apagado")</f>
        <v>0</v>
      </c>
      <c r="AN3" s="12">
        <f>COUNTIF(AN4:AN600, "apagado")</f>
        <v>0</v>
      </c>
      <c r="AO3" s="12">
        <f>COUNTIF(AO4:AO600, "apagado")</f>
        <v>0</v>
      </c>
      <c r="AP3" s="12">
        <f>COUNTIF(AP4:AP600,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6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1452</v>
      </c>
      <c r="P6" s="88"/>
      <c r="Q6" s="88" t="s">
        <v>1452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6"/>
        <v>27</v>
      </c>
      <c r="J7" s="34">
        <f t="shared" ref="J7:J77" si="7">COUNTIF(L7:AM7,"APAGADO")</f>
        <v>1</v>
      </c>
      <c r="K7" s="35">
        <f t="shared" ref="K7:K77" si="8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6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6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6"/>
        <v>27</v>
      </c>
      <c r="J12" s="34">
        <f t="shared" si="7"/>
        <v>1</v>
      </c>
      <c r="K12" s="35">
        <f t="shared" si="8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6"/>
        <v>27</v>
      </c>
      <c r="J13" s="34">
        <f t="shared" si="7"/>
        <v>1</v>
      </c>
      <c r="K13" s="35">
        <f t="shared" si="8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6"/>
        <v>27</v>
      </c>
      <c r="J14" s="34">
        <f t="shared" si="7"/>
        <v>1</v>
      </c>
      <c r="K14" s="35">
        <f t="shared" si="8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6"/>
        <v>21</v>
      </c>
      <c r="J15" s="34">
        <f t="shared" si="7"/>
        <v>7</v>
      </c>
      <c r="K15" s="35">
        <f t="shared" si="8"/>
        <v>0.75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 t="s">
        <v>1452</v>
      </c>
      <c r="R15" s="88" t="s">
        <v>1452</v>
      </c>
      <c r="S15" s="88" t="s">
        <v>1452</v>
      </c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8"/>
      <c r="M55" s="88"/>
      <c r="N55" s="88"/>
      <c r="O55" s="88"/>
      <c r="P55" s="88"/>
      <c r="Q55" s="88"/>
      <c r="R55" s="88" t="s">
        <v>1452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8"/>
      <c r="M67" s="88"/>
      <c r="N67" s="88"/>
      <c r="O67" s="88"/>
      <c r="P67" s="88"/>
      <c r="Q67" s="88" t="s">
        <v>1452</v>
      </c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4">COUNTIF(L70:AM70,"")</f>
        <v>27</v>
      </c>
      <c r="J70" s="34">
        <f t="shared" si="7"/>
        <v>1</v>
      </c>
      <c r="K70" s="35">
        <f t="shared" si="8"/>
        <v>0.9642857142857143</v>
      </c>
      <c r="L70" s="88"/>
      <c r="M70" s="88"/>
      <c r="N70" s="88"/>
      <c r="O70" s="88"/>
      <c r="P70" s="88"/>
      <c r="Q70" s="88" t="s">
        <v>1452</v>
      </c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4"/>
        <v>28</v>
      </c>
      <c r="J78" s="34">
        <f t="shared" ref="J78:J147" si="15">COUNTIF(L78:AM78,"APAGADO")</f>
        <v>0</v>
      </c>
      <c r="K78" s="35">
        <f t="shared" ref="K78:K147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4"/>
        <v>26</v>
      </c>
      <c r="J79" s="34">
        <f t="shared" si="15"/>
        <v>2</v>
      </c>
      <c r="K79" s="35">
        <f t="shared" si="16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4"/>
        <v>28</v>
      </c>
      <c r="J106" s="34">
        <f t="shared" ref="J106:J109" si="19">COUNTIF(L106:AM106,"APAGADO")</f>
        <v>0</v>
      </c>
      <c r="K106" s="35">
        <f t="shared" ref="K106:K109" si="20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8"/>
      <c r="M115" s="88"/>
      <c r="N115" s="88"/>
      <c r="O115" s="88"/>
      <c r="P115" s="88"/>
      <c r="Q115" s="88" t="s">
        <v>1452</v>
      </c>
      <c r="R115" s="88" t="s">
        <v>1452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4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8"/>
      <c r="M130" s="88"/>
      <c r="N130" s="88"/>
      <c r="O130" s="88"/>
      <c r="P130" s="88" t="s">
        <v>1452</v>
      </c>
      <c r="Q130" s="88" t="s">
        <v>1452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4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1">COUNTIF(L138:AM138,"")</f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1"/>
        <v>27</v>
      </c>
      <c r="J139" s="34">
        <f t="shared" si="15"/>
        <v>1</v>
      </c>
      <c r="K139" s="35">
        <f t="shared" si="16"/>
        <v>0.9642857142857143</v>
      </c>
      <c r="L139" s="88"/>
      <c r="M139" s="88"/>
      <c r="N139" s="88"/>
      <c r="O139" s="88"/>
      <c r="P139" s="88" t="s">
        <v>1452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1"/>
        <v>27</v>
      </c>
      <c r="J140" s="34">
        <f t="shared" si="15"/>
        <v>1</v>
      </c>
      <c r="K140" s="35">
        <f t="shared" si="16"/>
        <v>0.9642857142857143</v>
      </c>
      <c r="L140" s="88"/>
      <c r="M140" s="88"/>
      <c r="N140" s="88"/>
      <c r="O140" s="88"/>
      <c r="P140" s="88" t="s">
        <v>1452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1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1452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1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1452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1"/>
        <v>23</v>
      </c>
      <c r="J148" s="34">
        <f t="shared" ref="J148:J252" si="22">COUNTIF(L148:AM148,"APAGADO")</f>
        <v>5</v>
      </c>
      <c r="K148" s="35">
        <f t="shared" ref="K148:K252" si="23">(I148)/(J148+I148)</f>
        <v>0.8214285714285714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 t="s">
        <v>1452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8"/>
      <c r="M151" s="88"/>
      <c r="N151" s="88"/>
      <c r="O151" s="88"/>
      <c r="P151" s="88" t="s">
        <v>1452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1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1"/>
        <v>28</v>
      </c>
      <c r="J157" s="34">
        <f t="shared" ref="J157:J165" si="24">COUNTIF(L157:AM157,"APAGADO")</f>
        <v>0</v>
      </c>
      <c r="K157" s="35">
        <f t="shared" ref="K157:K165" si="25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1"/>
        <v>28</v>
      </c>
      <c r="J166" s="34">
        <f t="shared" si="22"/>
        <v>0</v>
      </c>
      <c r="K166" s="35">
        <f t="shared" si="23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1"/>
        <v>28</v>
      </c>
      <c r="J167" s="34">
        <f t="shared" si="22"/>
        <v>0</v>
      </c>
      <c r="K167" s="35">
        <f t="shared" si="23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1"/>
        <v>27</v>
      </c>
      <c r="J181" s="34">
        <f t="shared" si="22"/>
        <v>1</v>
      </c>
      <c r="K181" s="35">
        <f t="shared" si="23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1"/>
        <v>27</v>
      </c>
      <c r="J182" s="34">
        <f t="shared" si="22"/>
        <v>1</v>
      </c>
      <c r="K182" s="35">
        <f t="shared" si="23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1"/>
        <v>27</v>
      </c>
      <c r="J183" s="34">
        <f t="shared" si="22"/>
        <v>1</v>
      </c>
      <c r="K183" s="35">
        <f t="shared" si="23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1"/>
        <v>27</v>
      </c>
      <c r="J185" s="34">
        <f t="shared" si="22"/>
        <v>1</v>
      </c>
      <c r="K185" s="35">
        <f t="shared" si="23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1"/>
        <v>27</v>
      </c>
      <c r="J186" s="34">
        <f t="shared" si="22"/>
        <v>1</v>
      </c>
      <c r="K186" s="35">
        <f t="shared" si="23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 t="s">
        <v>1452</v>
      </c>
      <c r="P187" s="88" t="s">
        <v>1452</v>
      </c>
      <c r="Q187" s="88"/>
      <c r="R187" s="88"/>
      <c r="S187" s="88" t="s">
        <v>1452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1"/>
        <v>27</v>
      </c>
      <c r="J188" s="34">
        <f t="shared" si="22"/>
        <v>1</v>
      </c>
      <c r="K188" s="35">
        <f t="shared" si="23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1"/>
        <v>27</v>
      </c>
      <c r="J189" s="34">
        <f t="shared" si="22"/>
        <v>1</v>
      </c>
      <c r="K189" s="35">
        <f t="shared" si="23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1"/>
        <v>27</v>
      </c>
      <c r="J190" s="34">
        <f t="shared" si="22"/>
        <v>1</v>
      </c>
      <c r="K190" s="35">
        <f t="shared" si="23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1"/>
        <v>27</v>
      </c>
      <c r="J191" s="34">
        <f t="shared" si="22"/>
        <v>1</v>
      </c>
      <c r="K191" s="35">
        <f t="shared" si="23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6">COUNTIF(L192:AM192,"APAGADO")</f>
        <v>1</v>
      </c>
      <c r="K192" s="35">
        <f t="shared" ref="K192" si="27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1"/>
        <v>20</v>
      </c>
      <c r="J194" s="34">
        <f t="shared" si="22"/>
        <v>8</v>
      </c>
      <c r="K194" s="35">
        <f t="shared" si="23"/>
        <v>0.7142857142857143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 t="s">
        <v>1452</v>
      </c>
      <c r="Q194" s="88" t="s">
        <v>1452</v>
      </c>
      <c r="R194" s="89" t="s">
        <v>1452</v>
      </c>
      <c r="S194" s="88" t="s">
        <v>1452</v>
      </c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1"/>
        <v>25</v>
      </c>
      <c r="J195" s="34">
        <f t="shared" si="22"/>
        <v>3</v>
      </c>
      <c r="K195" s="35">
        <f t="shared" si="23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1"/>
        <v>20</v>
      </c>
      <c r="J196" s="34">
        <f t="shared" si="22"/>
        <v>8</v>
      </c>
      <c r="K196" s="35">
        <f t="shared" si="23"/>
        <v>0.7142857142857143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 t="s">
        <v>1452</v>
      </c>
      <c r="Q196" s="88" t="s">
        <v>1452</v>
      </c>
      <c r="R196" s="88" t="s">
        <v>1452</v>
      </c>
      <c r="S196" s="88" t="s">
        <v>1452</v>
      </c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1"/>
        <v>27</v>
      </c>
      <c r="J204" s="34">
        <f t="shared" si="22"/>
        <v>1</v>
      </c>
      <c r="K204" s="35">
        <f t="shared" si="23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8">COUNTIF(L205:AM205,"")</f>
        <v>27</v>
      </c>
      <c r="J205" s="34">
        <f t="shared" si="22"/>
        <v>1</v>
      </c>
      <c r="K205" s="35">
        <f t="shared" si="23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8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8"/>
        <v>27</v>
      </c>
      <c r="J207" s="34">
        <f t="shared" si="22"/>
        <v>1</v>
      </c>
      <c r="K207" s="35">
        <f t="shared" si="23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8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1452</v>
      </c>
      <c r="P208" s="88" t="s">
        <v>1452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8"/>
        <v>27</v>
      </c>
      <c r="J209" s="34">
        <f t="shared" si="22"/>
        <v>1</v>
      </c>
      <c r="K209" s="35">
        <f t="shared" si="23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29">COUNTIF(L210:AM210,"")</f>
        <v>28</v>
      </c>
      <c r="J210" s="34">
        <f t="shared" ref="J210" si="30">COUNTIF(L210:AM210,"APAGADO")</f>
        <v>0</v>
      </c>
      <c r="K210" s="35">
        <f t="shared" ref="K210" si="31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2">COUNTIF(L211:AM211,"")</f>
        <v>27</v>
      </c>
      <c r="J211" s="34">
        <f t="shared" ref="J211" si="33">COUNTIF(L211:AM211,"APAGADO")</f>
        <v>1</v>
      </c>
      <c r="K211" s="35">
        <f t="shared" ref="K211" si="34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8"/>
        <v>27</v>
      </c>
      <c r="J216" s="34">
        <f t="shared" si="22"/>
        <v>1</v>
      </c>
      <c r="K216" s="35">
        <f t="shared" si="23"/>
        <v>0.9642857142857143</v>
      </c>
      <c r="L216" s="88"/>
      <c r="M216" s="88"/>
      <c r="N216" s="88"/>
      <c r="O216" s="88"/>
      <c r="P216" s="88"/>
      <c r="Q216" s="88"/>
      <c r="R216" s="88"/>
      <c r="S216" s="88" t="s">
        <v>1452</v>
      </c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8"/>
        <v>27</v>
      </c>
      <c r="J218" s="34">
        <f t="shared" si="22"/>
        <v>1</v>
      </c>
      <c r="K218" s="35">
        <f t="shared" si="23"/>
        <v>0.9642857142857143</v>
      </c>
      <c r="L218" s="88"/>
      <c r="M218" s="88"/>
      <c r="N218" s="88"/>
      <c r="O218" s="88"/>
      <c r="P218" s="88"/>
      <c r="Q218" s="88"/>
      <c r="R218" s="88"/>
      <c r="S218" s="88" t="s">
        <v>1452</v>
      </c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8"/>
        <v>28</v>
      </c>
      <c r="J219" s="34">
        <f t="shared" si="22"/>
        <v>0</v>
      </c>
      <c r="K219" s="35">
        <f t="shared" si="23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8"/>
        <v>27</v>
      </c>
      <c r="J220" s="34">
        <f t="shared" si="22"/>
        <v>1</v>
      </c>
      <c r="K220" s="35">
        <f t="shared" si="23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1452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8"/>
        <v>27</v>
      </c>
      <c r="J221" s="34">
        <f t="shared" si="22"/>
        <v>1</v>
      </c>
      <c r="K221" s="35">
        <f t="shared" si="23"/>
        <v>0.9642857142857143</v>
      </c>
      <c r="L221" s="88"/>
      <c r="M221" s="88"/>
      <c r="N221" s="88"/>
      <c r="O221" s="88"/>
      <c r="P221" s="88"/>
      <c r="Q221" s="88" t="s">
        <v>1452</v>
      </c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8"/>
        <v>28</v>
      </c>
      <c r="J222" s="34">
        <f t="shared" si="22"/>
        <v>0</v>
      </c>
      <c r="K222" s="35">
        <f t="shared" si="23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8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8"/>
        <v>20</v>
      </c>
      <c r="J224" s="34">
        <f t="shared" si="22"/>
        <v>8</v>
      </c>
      <c r="K224" s="35">
        <f t="shared" si="23"/>
        <v>0.7142857142857143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 t="s">
        <v>1452</v>
      </c>
      <c r="Q224" s="88" t="s">
        <v>1452</v>
      </c>
      <c r="R224" s="88" t="s">
        <v>1452</v>
      </c>
      <c r="S224" s="88" t="s">
        <v>1452</v>
      </c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8"/>
        <v>28</v>
      </c>
      <c r="J225" s="34">
        <f t="shared" si="22"/>
        <v>0</v>
      </c>
      <c r="K225" s="35">
        <f t="shared" si="23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8"/>
        <v>21</v>
      </c>
      <c r="J230" s="34">
        <f t="shared" si="22"/>
        <v>7</v>
      </c>
      <c r="K230" s="35">
        <f t="shared" si="23"/>
        <v>0.75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 t="s">
        <v>1452</v>
      </c>
      <c r="R230" s="88" t="s">
        <v>1452</v>
      </c>
      <c r="S230" s="88" t="s">
        <v>1452</v>
      </c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8"/>
        <v>20</v>
      </c>
      <c r="J231" s="34">
        <f t="shared" si="22"/>
        <v>8</v>
      </c>
      <c r="K231" s="35">
        <f t="shared" si="23"/>
        <v>0.7142857142857143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 t="s">
        <v>1452</v>
      </c>
      <c r="Q231" s="88" t="s">
        <v>1452</v>
      </c>
      <c r="R231" s="88" t="s">
        <v>1452</v>
      </c>
      <c r="S231" s="88" t="s">
        <v>1452</v>
      </c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22</v>
      </c>
      <c r="J232" s="34">
        <f>COUNTIF(L232:AM232,"APAGADO")</f>
        <v>6</v>
      </c>
      <c r="K232" s="35">
        <f>(I232)/(J232+I232)</f>
        <v>0.7857142857142857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 t="s">
        <v>1452</v>
      </c>
      <c r="S232" s="88" t="s">
        <v>1452</v>
      </c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8"/>
        <v>28</v>
      </c>
      <c r="J234" s="34">
        <f t="shared" si="22"/>
        <v>0</v>
      </c>
      <c r="K234" s="35">
        <f t="shared" si="23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8"/>
        <v>28</v>
      </c>
      <c r="J237" s="34">
        <f t="shared" si="22"/>
        <v>0</v>
      </c>
      <c r="K237" s="35">
        <f t="shared" si="23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8"/>
        <v>25</v>
      </c>
      <c r="J239" s="34">
        <f t="shared" si="22"/>
        <v>3</v>
      </c>
      <c r="K239" s="35">
        <f t="shared" si="23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20</v>
      </c>
      <c r="J245" s="34">
        <f t="shared" si="22"/>
        <v>8</v>
      </c>
      <c r="K245" s="35">
        <f t="shared" si="23"/>
        <v>0.7142857142857143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 t="s">
        <v>1452</v>
      </c>
      <c r="Q245" s="88" t="s">
        <v>1452</v>
      </c>
      <c r="R245" s="88" t="s">
        <v>1452</v>
      </c>
      <c r="S245" s="88" t="s">
        <v>1452</v>
      </c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8"/>
        <v>25</v>
      </c>
      <c r="J246" s="34">
        <f t="shared" si="22"/>
        <v>3</v>
      </c>
      <c r="K246" s="35">
        <f t="shared" si="23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8"/>
        <v>25</v>
      </c>
      <c r="J247" s="34">
        <f t="shared" si="22"/>
        <v>3</v>
      </c>
      <c r="K247" s="35">
        <f t="shared" si="23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8"/>
        <v>28</v>
      </c>
      <c r="J249" s="34">
        <f t="shared" si="22"/>
        <v>0</v>
      </c>
      <c r="K249" s="35">
        <f t="shared" si="23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8"/>
        <v>28</v>
      </c>
      <c r="J250" s="34">
        <f t="shared" si="22"/>
        <v>0</v>
      </c>
      <c r="K250" s="35">
        <f t="shared" si="23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8"/>
        <v>28</v>
      </c>
      <c r="J252" s="34">
        <f t="shared" si="22"/>
        <v>0</v>
      </c>
      <c r="K252" s="35">
        <f t="shared" si="23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8"/>
        <v>28</v>
      </c>
      <c r="J253" s="34">
        <f t="shared" ref="J253:J316" si="35">COUNTIF(L253:AM253,"APAGADO")</f>
        <v>0</v>
      </c>
      <c r="K253" s="35">
        <f t="shared" ref="K253:K316" si="36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8"/>
        <v>23</v>
      </c>
      <c r="J255" s="34">
        <f t="shared" si="35"/>
        <v>5</v>
      </c>
      <c r="K255" s="35">
        <f t="shared" si="36"/>
        <v>0.8214285714285714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 t="s">
        <v>1452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7">COUNTIF(L256:AM256,"")</f>
        <v>23</v>
      </c>
      <c r="J256" s="34">
        <f t="shared" ref="J256" si="38">COUNTIF(L256:AM256,"APAGADO")</f>
        <v>5</v>
      </c>
      <c r="K256" s="35">
        <f t="shared" ref="K256" si="39">(I256)/(J256+I256)</f>
        <v>0.8214285714285714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 t="s">
        <v>1452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0">COUNTIF(L257:AM257,"")</f>
        <v>23</v>
      </c>
      <c r="J257" s="34">
        <f t="shared" ref="J257" si="41">COUNTIF(L257:AM257,"APAGADO")</f>
        <v>5</v>
      </c>
      <c r="K257" s="35">
        <f t="shared" ref="K257" si="42">(I257)/(J257+I257)</f>
        <v>0.8214285714285714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 t="s">
        <v>1452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8"/>
        <v>28</v>
      </c>
      <c r="J263" s="34">
        <f t="shared" si="35"/>
        <v>0</v>
      </c>
      <c r="K263" s="35">
        <f t="shared" si="36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8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8"/>
        <v>28</v>
      </c>
      <c r="J269" s="34">
        <f t="shared" si="35"/>
        <v>0</v>
      </c>
      <c r="K269" s="35">
        <f t="shared" si="36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8"/>
        <v>28</v>
      </c>
      <c r="J270" s="34">
        <f t="shared" si="35"/>
        <v>0</v>
      </c>
      <c r="K270" s="35">
        <f t="shared" si="36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3">COUNTIF(L271:AM271,"")</f>
        <v>28</v>
      </c>
      <c r="J271" s="34">
        <f t="shared" si="35"/>
        <v>0</v>
      </c>
      <c r="K271" s="35">
        <f t="shared" si="36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3"/>
        <v>28</v>
      </c>
      <c r="J272" s="34">
        <f t="shared" si="35"/>
        <v>0</v>
      </c>
      <c r="K272" s="35">
        <f t="shared" si="36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3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3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3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4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3"/>
        <v>28</v>
      </c>
      <c r="J277" s="34">
        <f t="shared" si="35"/>
        <v>0</v>
      </c>
      <c r="K277" s="35">
        <f t="shared" si="36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3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3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3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3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3"/>
        <v>27</v>
      </c>
      <c r="J282" s="34">
        <f t="shared" si="35"/>
        <v>1</v>
      </c>
      <c r="K282" s="35">
        <f t="shared" si="36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3"/>
        <v>27</v>
      </c>
      <c r="J283" s="34">
        <f t="shared" si="35"/>
        <v>1</v>
      </c>
      <c r="K283" s="35">
        <f t="shared" si="36"/>
        <v>0.9642857142857143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3"/>
        <v>27</v>
      </c>
      <c r="J284" s="34">
        <f>COUNTIF(L284:AM284,"APAGADO")</f>
        <v>1</v>
      </c>
      <c r="K284" s="35">
        <f>(I284)/(J284+I284)</f>
        <v>0.9642857142857143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3"/>
        <v>27</v>
      </c>
      <c r="J285" s="34">
        <f>COUNTIF(L285:AM285,"APAGADO")</f>
        <v>1</v>
      </c>
      <c r="K285" s="35">
        <f>(I285)/(J285+I285)</f>
        <v>0.9642857142857143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3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3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3"/>
        <v>28</v>
      </c>
      <c r="J288" s="34">
        <f t="shared" ref="J288:J289" si="45">COUNTIF(L288:AM288,"APAGADO")</f>
        <v>0</v>
      </c>
      <c r="K288" s="35">
        <f t="shared" ref="K288:K289" si="46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3"/>
        <v>28</v>
      </c>
      <c r="J289" s="34">
        <f t="shared" si="45"/>
        <v>0</v>
      </c>
      <c r="K289" s="35">
        <f t="shared" si="4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3"/>
        <v>28</v>
      </c>
      <c r="J290" s="34">
        <f t="shared" si="35"/>
        <v>0</v>
      </c>
      <c r="K290" s="35">
        <f t="shared" si="36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3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3"/>
        <v>28</v>
      </c>
      <c r="J292" s="34">
        <f t="shared" si="35"/>
        <v>0</v>
      </c>
      <c r="K292" s="35">
        <f t="shared" si="36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3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3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1452</v>
      </c>
      <c r="O294" s="88" t="s">
        <v>1452</v>
      </c>
      <c r="P294" s="88"/>
      <c r="Q294" s="88" t="s">
        <v>1452</v>
      </c>
      <c r="R294" s="88" t="s">
        <v>1452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3"/>
        <v>28</v>
      </c>
      <c r="J295" s="34">
        <f t="shared" si="35"/>
        <v>0</v>
      </c>
      <c r="K295" s="35">
        <f t="shared" si="36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3"/>
        <v>28</v>
      </c>
      <c r="J298" s="34">
        <f t="shared" si="35"/>
        <v>0</v>
      </c>
      <c r="K298" s="35">
        <f t="shared" si="36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3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3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3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3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3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3"/>
        <v>28</v>
      </c>
      <c r="J304" s="34">
        <f t="shared" si="35"/>
        <v>0</v>
      </c>
      <c r="K304" s="35">
        <f t="shared" si="36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3"/>
        <v>28</v>
      </c>
      <c r="J305" s="34">
        <f t="shared" si="35"/>
        <v>0</v>
      </c>
      <c r="K305" s="35">
        <f t="shared" si="36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3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3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3"/>
        <v>28</v>
      </c>
      <c r="J308" s="34">
        <f t="shared" si="35"/>
        <v>0</v>
      </c>
      <c r="K308" s="35">
        <f t="shared" si="36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3"/>
        <v>28</v>
      </c>
      <c r="J309" s="34">
        <f t="shared" si="35"/>
        <v>0</v>
      </c>
      <c r="K309" s="35">
        <f t="shared" si="36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3"/>
        <v>27</v>
      </c>
      <c r="J310" s="34">
        <f>COUNTIF(L310:AM310,"APAGADO")</f>
        <v>1</v>
      </c>
      <c r="K310" s="35">
        <f>(I310)/(J310+I310)</f>
        <v>0.9642857142857143</v>
      </c>
      <c r="L310" s="88"/>
      <c r="M310" s="88"/>
      <c r="N310" s="88"/>
      <c r="O310" s="88"/>
      <c r="P310" s="88"/>
      <c r="Q310" s="88"/>
      <c r="R310" s="88" t="s">
        <v>1452</v>
      </c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3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3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/>
      <c r="N312" s="88"/>
      <c r="O312" s="88"/>
      <c r="P312" s="88"/>
      <c r="Q312" s="88"/>
      <c r="R312" s="88" t="s">
        <v>1452</v>
      </c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3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3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3"/>
        <v>28</v>
      </c>
      <c r="J315" s="34">
        <f t="shared" si="35"/>
        <v>0</v>
      </c>
      <c r="K315" s="35">
        <f t="shared" si="36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3"/>
        <v>28</v>
      </c>
      <c r="J316" s="34">
        <f t="shared" si="35"/>
        <v>0</v>
      </c>
      <c r="K316" s="35">
        <f t="shared" si="36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3"/>
        <v>28</v>
      </c>
      <c r="J317" s="34">
        <f t="shared" ref="J317:J394" si="47">COUNTIF(L317:AM317,"APAGADO")</f>
        <v>0</v>
      </c>
      <c r="K317" s="35">
        <f t="shared" ref="K317:K394" si="48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3"/>
        <v>28</v>
      </c>
      <c r="J318" s="34">
        <f t="shared" si="47"/>
        <v>0</v>
      </c>
      <c r="K318" s="35">
        <f t="shared" si="48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3"/>
        <v>25</v>
      </c>
      <c r="J319" s="34">
        <f t="shared" si="47"/>
        <v>3</v>
      </c>
      <c r="K319" s="35">
        <f t="shared" si="48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3"/>
        <v>25</v>
      </c>
      <c r="J320" s="34">
        <f t="shared" si="47"/>
        <v>3</v>
      </c>
      <c r="K320" s="35">
        <f t="shared" si="48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3"/>
        <v>25</v>
      </c>
      <c r="J321" s="34">
        <f t="shared" si="47"/>
        <v>3</v>
      </c>
      <c r="K321" s="35">
        <f t="shared" si="48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3"/>
        <v>25</v>
      </c>
      <c r="J322" s="34">
        <f t="shared" si="47"/>
        <v>3</v>
      </c>
      <c r="K322" s="35">
        <f t="shared" si="48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3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3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3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3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3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3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3"/>
        <v>27</v>
      </c>
      <c r="J329" s="34">
        <f t="shared" si="47"/>
        <v>1</v>
      </c>
      <c r="K329" s="35">
        <f t="shared" si="48"/>
        <v>0.9642857142857143</v>
      </c>
      <c r="L329" s="88"/>
      <c r="M329" s="88"/>
      <c r="N329" s="88"/>
      <c r="O329" s="88"/>
      <c r="P329" s="88" t="s">
        <v>1452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3"/>
        <v>28</v>
      </c>
      <c r="J330" s="34">
        <f t="shared" si="47"/>
        <v>0</v>
      </c>
      <c r="K330" s="35">
        <f t="shared" si="48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3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3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3"/>
        <v>28</v>
      </c>
      <c r="J333" s="34">
        <f t="shared" si="47"/>
        <v>0</v>
      </c>
      <c r="K333" s="35">
        <f t="shared" si="48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3"/>
        <v>28</v>
      </c>
      <c r="J334" s="34">
        <f t="shared" si="47"/>
        <v>0</v>
      </c>
      <c r="K334" s="35">
        <f t="shared" si="48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3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3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1452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3"/>
        <v>28</v>
      </c>
      <c r="J340" s="34">
        <f t="shared" si="47"/>
        <v>0</v>
      </c>
      <c r="K340" s="35">
        <f t="shared" si="48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3"/>
        <v>28</v>
      </c>
      <c r="J344" s="34">
        <f t="shared" si="47"/>
        <v>0</v>
      </c>
      <c r="K344" s="35">
        <f t="shared" si="48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49">COUNTIF(L347:AM347,"")</f>
        <v>28</v>
      </c>
      <c r="J347" s="34">
        <f t="shared" si="47"/>
        <v>0</v>
      </c>
      <c r="K347" s="35">
        <f t="shared" si="48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49"/>
        <v>28</v>
      </c>
      <c r="J349" s="34">
        <f t="shared" si="47"/>
        <v>0</v>
      </c>
      <c r="K349" s="35">
        <f t="shared" si="48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49"/>
        <v>28</v>
      </c>
      <c r="J350" s="34">
        <f t="shared" si="47"/>
        <v>0</v>
      </c>
      <c r="K350" s="35">
        <f t="shared" si="48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8"/>
      <c r="M351" s="88"/>
      <c r="N351" s="88"/>
      <c r="O351" s="88" t="s">
        <v>1452</v>
      </c>
      <c r="P351" s="88" t="s">
        <v>1452</v>
      </c>
      <c r="Q351" s="88" t="s">
        <v>1452</v>
      </c>
      <c r="R351" s="88"/>
      <c r="S351" s="88" t="s">
        <v>1452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49"/>
        <v>28</v>
      </c>
      <c r="J354" s="34">
        <f t="shared" si="47"/>
        <v>0</v>
      </c>
      <c r="K354" s="35">
        <f t="shared" si="48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49"/>
        <v>28</v>
      </c>
      <c r="J355" s="34">
        <f t="shared" si="47"/>
        <v>0</v>
      </c>
      <c r="K355" s="35">
        <f t="shared" si="48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0">COUNTIF(L357:AM357,"")</f>
        <v>28</v>
      </c>
      <c r="J357" s="34">
        <f t="shared" ref="J357" si="51">COUNTIF(L357:AM357,"APAGADO")</f>
        <v>0</v>
      </c>
      <c r="K357" s="35">
        <f t="shared" ref="K357" si="52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49"/>
        <v>28</v>
      </c>
      <c r="J359" s="34">
        <f t="shared" si="47"/>
        <v>0</v>
      </c>
      <c r="K359" s="35">
        <f t="shared" si="48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49"/>
        <v>28</v>
      </c>
      <c r="J360" s="34">
        <f t="shared" si="47"/>
        <v>0</v>
      </c>
      <c r="K360" s="35">
        <f t="shared" si="4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49"/>
        <v>27</v>
      </c>
      <c r="J361" s="34">
        <f t="shared" si="47"/>
        <v>1</v>
      </c>
      <c r="K361" s="35">
        <f t="shared" si="48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49"/>
        <v>27</v>
      </c>
      <c r="J362" s="34">
        <f t="shared" si="47"/>
        <v>1</v>
      </c>
      <c r="K362" s="35">
        <f t="shared" si="48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49"/>
        <v>28</v>
      </c>
      <c r="J363" s="34">
        <f t="shared" si="47"/>
        <v>0</v>
      </c>
      <c r="K363" s="35">
        <f t="shared" si="4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49"/>
        <v>28</v>
      </c>
      <c r="J374" s="34">
        <f t="shared" si="47"/>
        <v>0</v>
      </c>
      <c r="K374" s="35">
        <f t="shared" si="48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49"/>
        <v>28</v>
      </c>
      <c r="J375" s="34">
        <f t="shared" si="47"/>
        <v>0</v>
      </c>
      <c r="K375" s="35">
        <f t="shared" si="48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49"/>
        <v>28</v>
      </c>
      <c r="J378" s="34">
        <f t="shared" si="47"/>
        <v>0</v>
      </c>
      <c r="K378" s="35">
        <f t="shared" si="48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49"/>
        <v>28</v>
      </c>
      <c r="J379" s="34">
        <f t="shared" si="47"/>
        <v>0</v>
      </c>
      <c r="K379" s="35">
        <f t="shared" si="48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23</v>
      </c>
      <c r="J380" s="34">
        <f t="shared" si="47"/>
        <v>5</v>
      </c>
      <c r="K380" s="35">
        <f t="shared" si="48"/>
        <v>0.8214285714285714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 t="s">
        <v>1452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49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49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49"/>
        <v>28</v>
      </c>
      <c r="J383" s="34">
        <f t="shared" si="47"/>
        <v>0</v>
      </c>
      <c r="K383" s="35">
        <f t="shared" si="48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49"/>
        <v>28</v>
      </c>
      <c r="J384" s="34">
        <f t="shared" si="47"/>
        <v>0</v>
      </c>
      <c r="K384" s="35">
        <f t="shared" si="48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49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49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49"/>
        <v>23</v>
      </c>
      <c r="J387" s="34">
        <f t="shared" ref="J387" si="53">COUNTIF(L387:AM387,"APAGADO")</f>
        <v>5</v>
      </c>
      <c r="K387" s="35">
        <f t="shared" ref="K387" si="54">(I387)/(J387+I387)</f>
        <v>0.8214285714285714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 t="s">
        <v>1452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49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49"/>
        <v>28</v>
      </c>
      <c r="J393" s="34">
        <f t="shared" si="47"/>
        <v>0</v>
      </c>
      <c r="K393" s="35">
        <f t="shared" si="48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49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49"/>
        <v>28</v>
      </c>
      <c r="J395" s="34">
        <f t="shared" ref="J395:J455" si="55">COUNTIF(L395:AM395,"APAGADO")</f>
        <v>0</v>
      </c>
      <c r="K395" s="35">
        <f t="shared" ref="K395:K455" si="56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49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49"/>
        <v>28</v>
      </c>
      <c r="J399" s="34">
        <f t="shared" si="55"/>
        <v>0</v>
      </c>
      <c r="K399" s="35">
        <f t="shared" si="56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49"/>
        <v>28</v>
      </c>
      <c r="J400" s="34">
        <f t="shared" si="55"/>
        <v>0</v>
      </c>
      <c r="K400" s="35">
        <f t="shared" si="56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49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49"/>
        <v>28</v>
      </c>
      <c r="J405" s="34">
        <f t="shared" si="55"/>
        <v>0</v>
      </c>
      <c r="K405" s="35">
        <f t="shared" si="56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49"/>
        <v>28</v>
      </c>
      <c r="J406" s="34">
        <f t="shared" si="55"/>
        <v>0</v>
      </c>
      <c r="K406" s="35">
        <f t="shared" si="56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7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7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7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7"/>
        <v>28</v>
      </c>
      <c r="J412" s="34">
        <f t="shared" si="55"/>
        <v>0</v>
      </c>
      <c r="K412" s="35">
        <f t="shared" si="5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7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7"/>
        <v>28</v>
      </c>
      <c r="J419" s="34">
        <f t="shared" si="55"/>
        <v>0</v>
      </c>
      <c r="K419" s="35">
        <f t="shared" si="5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7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7"/>
        <v>28</v>
      </c>
      <c r="J425" s="34">
        <f t="shared" si="55"/>
        <v>0</v>
      </c>
      <c r="K425" s="35">
        <f t="shared" si="5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7"/>
        <v>28</v>
      </c>
      <c r="J435" s="34">
        <f t="shared" si="55"/>
        <v>0</v>
      </c>
      <c r="K435" s="35">
        <f t="shared" si="56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7"/>
        <v>28</v>
      </c>
      <c r="J436" s="34">
        <f t="shared" si="55"/>
        <v>0</v>
      </c>
      <c r="K436" s="35">
        <f t="shared" si="56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7"/>
        <v>27</v>
      </c>
      <c r="J437" s="34">
        <f t="shared" si="55"/>
        <v>1</v>
      </c>
      <c r="K437" s="35">
        <f t="shared" si="56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1452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7"/>
        <v>28</v>
      </c>
      <c r="J438" s="34">
        <f t="shared" si="55"/>
        <v>0</v>
      </c>
      <c r="K438" s="35">
        <f t="shared" si="56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7"/>
        <v>28</v>
      </c>
      <c r="J439" s="34">
        <f t="shared" si="55"/>
        <v>0</v>
      </c>
      <c r="K439" s="35">
        <f t="shared" si="56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7"/>
        <v>28</v>
      </c>
      <c r="J440" s="34">
        <f t="shared" si="55"/>
        <v>0</v>
      </c>
      <c r="K440" s="35">
        <f t="shared" si="56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7"/>
        <v>28</v>
      </c>
      <c r="J441" s="34">
        <f t="shared" si="55"/>
        <v>0</v>
      </c>
      <c r="K441" s="35">
        <f t="shared" si="56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7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7"/>
        <v>28</v>
      </c>
      <c r="J443" s="34">
        <f t="shared" si="55"/>
        <v>0</v>
      </c>
      <c r="K443" s="35">
        <f t="shared" si="56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7"/>
        <v>28</v>
      </c>
      <c r="J445" s="34">
        <f t="shared" si="55"/>
        <v>0</v>
      </c>
      <c r="K445" s="35">
        <f t="shared" si="5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7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7"/>
        <v>28</v>
      </c>
      <c r="J450" s="34">
        <f t="shared" si="55"/>
        <v>0</v>
      </c>
      <c r="K450" s="35">
        <f t="shared" si="5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7"/>
        <v>28</v>
      </c>
      <c r="J452" s="34">
        <f t="shared" ref="J452" si="58">COUNTIF(L452:AM452,"APAGADO")</f>
        <v>0</v>
      </c>
      <c r="K452" s="35">
        <f t="shared" ref="K452" si="59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7"/>
        <v>28</v>
      </c>
      <c r="J454" s="34">
        <f t="shared" si="55"/>
        <v>0</v>
      </c>
      <c r="K454" s="35">
        <f t="shared" si="56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7"/>
        <v>28</v>
      </c>
      <c r="J455" s="34">
        <f t="shared" si="55"/>
        <v>0</v>
      </c>
      <c r="K455" s="35">
        <f t="shared" si="56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7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0">COUNTIF(L457:AM457,"")</f>
        <v>28</v>
      </c>
      <c r="J457" s="34">
        <f t="shared" ref="J457:J466" si="61">COUNTIF(L457:AM457,"APAGADO")</f>
        <v>0</v>
      </c>
      <c r="K457" s="35">
        <f t="shared" ref="K457:K466" si="62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0"/>
        <v>28</v>
      </c>
      <c r="J458" s="34">
        <f t="shared" si="61"/>
        <v>0</v>
      </c>
      <c r="K458" s="35">
        <f t="shared" si="62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0"/>
        <v>28</v>
      </c>
      <c r="J459" s="34">
        <f t="shared" si="61"/>
        <v>0</v>
      </c>
      <c r="K459" s="35">
        <f t="shared" si="62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0"/>
        <v>28</v>
      </c>
      <c r="J460" s="34">
        <f t="shared" si="61"/>
        <v>0</v>
      </c>
      <c r="K460" s="35">
        <f t="shared" si="62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0"/>
        <v>28</v>
      </c>
      <c r="J461" s="34">
        <f t="shared" si="61"/>
        <v>0</v>
      </c>
      <c r="K461" s="35">
        <f t="shared" si="62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0"/>
        <v>28</v>
      </c>
      <c r="J462" s="34">
        <f t="shared" si="61"/>
        <v>0</v>
      </c>
      <c r="K462" s="35">
        <f t="shared" si="62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0"/>
        <v>26</v>
      </c>
      <c r="J463" s="34">
        <f t="shared" si="61"/>
        <v>2</v>
      </c>
      <c r="K463" s="35">
        <f t="shared" si="62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thickBot="1" x14ac:dyDescent="0.35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0"/>
        <v>28</v>
      </c>
      <c r="J464" s="34">
        <f t="shared" si="61"/>
        <v>0</v>
      </c>
      <c r="K464" s="35">
        <f t="shared" si="62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thickBot="1" x14ac:dyDescent="0.35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0"/>
        <v>25</v>
      </c>
      <c r="J465" s="34">
        <f t="shared" si="61"/>
        <v>3</v>
      </c>
      <c r="K465" s="35">
        <f t="shared" si="62"/>
        <v>0.8928571428571429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thickBot="1" x14ac:dyDescent="0.35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0"/>
        <v>25</v>
      </c>
      <c r="J466" s="34">
        <f t="shared" si="61"/>
        <v>3</v>
      </c>
      <c r="K466" s="35">
        <f t="shared" si="62"/>
        <v>0.8928571428571429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" thickBot="1" x14ac:dyDescent="0.35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86" si="63">COUNTIF(L467:AM467,"")</f>
        <v>28</v>
      </c>
      <c r="J467" s="34">
        <f t="shared" ref="J467:J486" si="64">COUNTIF(L467:AM467,"APAGADO")</f>
        <v>0</v>
      </c>
      <c r="K467" s="35">
        <f t="shared" ref="K467:K486" si="65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" thickBot="1" x14ac:dyDescent="0.35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3"/>
        <v>28</v>
      </c>
      <c r="J468" s="34">
        <f t="shared" si="64"/>
        <v>0</v>
      </c>
      <c r="K468" s="35">
        <f t="shared" si="65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" thickBot="1" x14ac:dyDescent="0.35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3"/>
        <v>28</v>
      </c>
      <c r="J469" s="34">
        <f t="shared" si="64"/>
        <v>0</v>
      </c>
      <c r="K469" s="35">
        <f t="shared" si="65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" thickBot="1" x14ac:dyDescent="0.35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3"/>
        <v>28</v>
      </c>
      <c r="J470" s="34">
        <f t="shared" si="64"/>
        <v>0</v>
      </c>
      <c r="K470" s="35">
        <f t="shared" si="65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" thickBot="1" x14ac:dyDescent="0.35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3"/>
        <v>28</v>
      </c>
      <c r="J471" s="34">
        <f t="shared" si="64"/>
        <v>0</v>
      </c>
      <c r="K471" s="35">
        <f t="shared" si="65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" thickBot="1" x14ac:dyDescent="0.35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3"/>
        <v>28</v>
      </c>
      <c r="J472" s="34">
        <f t="shared" si="64"/>
        <v>0</v>
      </c>
      <c r="K472" s="35">
        <f t="shared" si="65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" thickBot="1" x14ac:dyDescent="0.35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3"/>
        <v>28</v>
      </c>
      <c r="J473" s="34">
        <f t="shared" si="64"/>
        <v>0</v>
      </c>
      <c r="K473" s="35">
        <f t="shared" si="65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" thickBot="1" x14ac:dyDescent="0.35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3"/>
        <v>28</v>
      </c>
      <c r="J474" s="34">
        <f t="shared" si="64"/>
        <v>0</v>
      </c>
      <c r="K474" s="35">
        <f t="shared" si="65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" thickBot="1" x14ac:dyDescent="0.35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3"/>
        <v>28</v>
      </c>
      <c r="J475" s="34">
        <f t="shared" si="64"/>
        <v>0</v>
      </c>
      <c r="K475" s="35">
        <f t="shared" si="65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" thickBot="1" x14ac:dyDescent="0.35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3"/>
        <v>28</v>
      </c>
      <c r="J476" s="34">
        <f t="shared" si="64"/>
        <v>0</v>
      </c>
      <c r="K476" s="35">
        <f t="shared" si="65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" thickBot="1" x14ac:dyDescent="0.35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3"/>
        <v>28</v>
      </c>
      <c r="J477" s="34">
        <f t="shared" si="64"/>
        <v>0</v>
      </c>
      <c r="K477" s="35">
        <f t="shared" si="65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" thickBot="1" x14ac:dyDescent="0.35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" thickBot="1" x14ac:dyDescent="0.35">
      <c r="A479" t="s">
        <v>1396</v>
      </c>
      <c r="B479" s="33">
        <v>32</v>
      </c>
      <c r="C479" s="33" t="s">
        <v>1412</v>
      </c>
      <c r="D479" t="s">
        <v>1468</v>
      </c>
      <c r="E479" s="33" t="s">
        <v>1417</v>
      </c>
      <c r="F479" s="33" t="s">
        <v>1395</v>
      </c>
      <c r="G479" s="33"/>
      <c r="H479" s="83" t="s">
        <v>1464</v>
      </c>
      <c r="I479" s="34">
        <f t="shared" si="63"/>
        <v>28</v>
      </c>
      <c r="J479" s="34">
        <f t="shared" si="64"/>
        <v>0</v>
      </c>
      <c r="K479" s="35">
        <f t="shared" si="65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" thickBot="1" x14ac:dyDescent="0.35">
      <c r="A480" t="s">
        <v>1396</v>
      </c>
      <c r="B480" s="33" t="s">
        <v>1453</v>
      </c>
      <c r="C480" s="33" t="s">
        <v>1412</v>
      </c>
      <c r="D480" t="s">
        <v>1468</v>
      </c>
      <c r="E480" s="33" t="s">
        <v>1394</v>
      </c>
      <c r="F480" s="33" t="s">
        <v>1395</v>
      </c>
      <c r="G480" s="33"/>
      <c r="H480" s="33" t="s">
        <v>1460</v>
      </c>
      <c r="I480" s="34">
        <f t="shared" si="63"/>
        <v>23</v>
      </c>
      <c r="J480" s="34">
        <f t="shared" si="64"/>
        <v>5</v>
      </c>
      <c r="K480" s="35">
        <f t="shared" si="65"/>
        <v>0.8214285714285714</v>
      </c>
      <c r="L480" s="88"/>
      <c r="M480" s="88"/>
      <c r="N480" s="88"/>
      <c r="O480" s="88" t="s">
        <v>1452</v>
      </c>
      <c r="P480" s="88" t="s">
        <v>1452</v>
      </c>
      <c r="Q480" s="88" t="s">
        <v>1452</v>
      </c>
      <c r="R480" s="88" t="s">
        <v>1452</v>
      </c>
      <c r="S480" s="88" t="s">
        <v>1452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" thickBot="1" x14ac:dyDescent="0.35">
      <c r="A481" t="s">
        <v>1396</v>
      </c>
      <c r="B481" s="33" t="s">
        <v>1454</v>
      </c>
      <c r="C481" s="33" t="s">
        <v>1412</v>
      </c>
      <c r="D481" t="s">
        <v>1469</v>
      </c>
      <c r="E481" s="33" t="s">
        <v>1417</v>
      </c>
      <c r="F481" s="33" t="s">
        <v>1395</v>
      </c>
      <c r="G481" s="33"/>
      <c r="H481" s="83" t="s">
        <v>1465</v>
      </c>
      <c r="I481" s="34">
        <f t="shared" si="63"/>
        <v>23</v>
      </c>
      <c r="J481" s="34">
        <f t="shared" si="64"/>
        <v>5</v>
      </c>
      <c r="K481" s="35">
        <f t="shared" si="65"/>
        <v>0.8214285714285714</v>
      </c>
      <c r="L481" s="88"/>
      <c r="M481" s="88"/>
      <c r="N481" s="88"/>
      <c r="O481" s="88" t="s">
        <v>1452</v>
      </c>
      <c r="P481" s="88" t="s">
        <v>1452</v>
      </c>
      <c r="Q481" s="88" t="s">
        <v>1452</v>
      </c>
      <c r="R481" s="88" t="s">
        <v>1452</v>
      </c>
      <c r="S481" s="88" t="s">
        <v>1452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" thickBot="1" x14ac:dyDescent="0.35">
      <c r="A482" t="s">
        <v>1396</v>
      </c>
      <c r="B482" s="33" t="s">
        <v>1455</v>
      </c>
      <c r="C482" s="33" t="s">
        <v>1412</v>
      </c>
      <c r="D482" t="s">
        <v>1469</v>
      </c>
      <c r="E482" s="33" t="s">
        <v>1394</v>
      </c>
      <c r="F482" s="33" t="s">
        <v>1395</v>
      </c>
      <c r="G482" s="33"/>
      <c r="H482" s="33" t="s">
        <v>1461</v>
      </c>
      <c r="I482" s="34">
        <f t="shared" si="63"/>
        <v>23</v>
      </c>
      <c r="J482" s="34">
        <f t="shared" si="64"/>
        <v>5</v>
      </c>
      <c r="K482" s="35">
        <f t="shared" si="65"/>
        <v>0.8214285714285714</v>
      </c>
      <c r="L482" s="88"/>
      <c r="M482" s="88"/>
      <c r="N482" s="88"/>
      <c r="O482" s="88" t="s">
        <v>1452</v>
      </c>
      <c r="P482" s="88" t="s">
        <v>1452</v>
      </c>
      <c r="Q482" s="88" t="s">
        <v>1452</v>
      </c>
      <c r="R482" s="88" t="s">
        <v>1452</v>
      </c>
      <c r="S482" s="88" t="s">
        <v>1452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" thickBot="1" x14ac:dyDescent="0.35">
      <c r="A483" t="s">
        <v>1396</v>
      </c>
      <c r="B483" s="33" t="s">
        <v>1456</v>
      </c>
      <c r="C483" s="33" t="s">
        <v>1412</v>
      </c>
      <c r="D483" t="s">
        <v>1470</v>
      </c>
      <c r="E483" s="33" t="s">
        <v>1417</v>
      </c>
      <c r="F483" s="33" t="s">
        <v>1395</v>
      </c>
      <c r="G483" s="33"/>
      <c r="H483" s="83" t="s">
        <v>1466</v>
      </c>
      <c r="I483" s="34">
        <f t="shared" si="63"/>
        <v>28</v>
      </c>
      <c r="J483" s="34">
        <f t="shared" si="64"/>
        <v>0</v>
      </c>
      <c r="K483" s="35">
        <f t="shared" si="65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" thickBot="1" x14ac:dyDescent="0.35">
      <c r="A484" t="s">
        <v>1396</v>
      </c>
      <c r="B484" s="33" t="s">
        <v>1457</v>
      </c>
      <c r="C484" s="33" t="s">
        <v>1412</v>
      </c>
      <c r="D484" t="s">
        <v>1470</v>
      </c>
      <c r="E484" s="33" t="s">
        <v>1394</v>
      </c>
      <c r="F484" s="33" t="s">
        <v>1395</v>
      </c>
      <c r="G484" s="33"/>
      <c r="H484" s="33" t="s">
        <v>1462</v>
      </c>
      <c r="I484" s="34">
        <f t="shared" si="63"/>
        <v>23</v>
      </c>
      <c r="J484" s="34">
        <f t="shared" si="64"/>
        <v>5</v>
      </c>
      <c r="K484" s="35">
        <f t="shared" si="65"/>
        <v>0.8214285714285714</v>
      </c>
      <c r="L484" s="88"/>
      <c r="M484" s="88"/>
      <c r="N484" s="88"/>
      <c r="O484" s="88" t="s">
        <v>1452</v>
      </c>
      <c r="P484" s="88" t="s">
        <v>1452</v>
      </c>
      <c r="Q484" s="88" t="s">
        <v>1452</v>
      </c>
      <c r="R484" s="88" t="s">
        <v>1452</v>
      </c>
      <c r="S484" s="88" t="s">
        <v>1452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" thickBot="1" x14ac:dyDescent="0.35">
      <c r="A485" t="s">
        <v>1396</v>
      </c>
      <c r="B485" s="33" t="s">
        <v>1458</v>
      </c>
      <c r="C485" s="33" t="s">
        <v>1412</v>
      </c>
      <c r="D485" t="s">
        <v>1469</v>
      </c>
      <c r="E485" s="33" t="s">
        <v>1417</v>
      </c>
      <c r="F485" s="33" t="s">
        <v>1395</v>
      </c>
      <c r="G485" s="33"/>
      <c r="H485" s="83" t="s">
        <v>1467</v>
      </c>
      <c r="I485" s="34">
        <f t="shared" si="63"/>
        <v>23</v>
      </c>
      <c r="J485" s="34">
        <f t="shared" si="64"/>
        <v>5</v>
      </c>
      <c r="K485" s="35">
        <f t="shared" si="65"/>
        <v>0.8214285714285714</v>
      </c>
      <c r="L485" s="88"/>
      <c r="M485" s="88"/>
      <c r="N485" s="88"/>
      <c r="O485" s="88" t="s">
        <v>1452</v>
      </c>
      <c r="P485" s="88" t="s">
        <v>1452</v>
      </c>
      <c r="Q485" s="88" t="s">
        <v>1452</v>
      </c>
      <c r="R485" s="88" t="s">
        <v>1452</v>
      </c>
      <c r="S485" s="88" t="s">
        <v>1452</v>
      </c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" thickBot="1" x14ac:dyDescent="0.35">
      <c r="A486" t="s">
        <v>1396</v>
      </c>
      <c r="B486" s="33" t="s">
        <v>1459</v>
      </c>
      <c r="C486" s="33" t="s">
        <v>1412</v>
      </c>
      <c r="D486" t="s">
        <v>1469</v>
      </c>
      <c r="E486" s="33" t="s">
        <v>1394</v>
      </c>
      <c r="F486" s="33" t="s">
        <v>1395</v>
      </c>
      <c r="G486" s="33"/>
      <c r="H486" s="33" t="s">
        <v>1463</v>
      </c>
      <c r="I486" s="34">
        <f t="shared" si="63"/>
        <v>23</v>
      </c>
      <c r="J486" s="34">
        <f t="shared" si="64"/>
        <v>5</v>
      </c>
      <c r="K486" s="35">
        <f t="shared" si="65"/>
        <v>0.8214285714285714</v>
      </c>
      <c r="L486" s="88"/>
      <c r="M486" s="88"/>
      <c r="N486" s="88"/>
      <c r="O486" s="88" t="s">
        <v>1452</v>
      </c>
      <c r="P486" s="88" t="s">
        <v>1452</v>
      </c>
      <c r="Q486" s="88" t="s">
        <v>1452</v>
      </c>
      <c r="R486" s="88" t="s">
        <v>1452</v>
      </c>
      <c r="S486" s="88" t="s">
        <v>1452</v>
      </c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3">
      <c r="E487" s="33"/>
      <c r="F487" s="33"/>
      <c r="G487" s="33"/>
      <c r="H487" s="132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8" operator="equal">
      <formula>$C$225</formula>
    </cfRule>
    <cfRule type="cellIs" dxfId="262" priority="429" operator="equal">
      <formula>$C$213</formula>
    </cfRule>
  </conditionalFormatting>
  <conditionalFormatting sqref="E1:E436 E449:E1048576">
    <cfRule type="containsText" dxfId="261" priority="434" operator="containsText" text="fija">
      <formula>NOT(ISERROR(SEARCH("fija",E1)))</formula>
    </cfRule>
    <cfRule type="containsText" dxfId="260" priority="435" operator="containsText" text="domo">
      <formula>NOT(ISERROR(SEARCH("domo",E1)))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5" operator="containsText" text="fija">
      <formula>NOT(ISERROR(SEARCH("fija",E438)))</formula>
    </cfRule>
    <cfRule type="containsText" dxfId="257" priority="376" operator="containsText" text="domo">
      <formula>NOT(ISERROR(SEARCH("domo",E438)))</formula>
    </cfRule>
    <cfRule type="containsText" dxfId="256" priority="377" operator="containsText" text="Radio">
      <formula>NOT(ISERROR(SEARCH("Radio",E438)))</formula>
    </cfRule>
  </conditionalFormatting>
  <conditionalFormatting sqref="E438:E439">
    <cfRule type="containsText" dxfId="255" priority="370" operator="containsText" text="fija">
      <formula>NOT(ISERROR(SEARCH("fija",E438)))</formula>
    </cfRule>
    <cfRule type="containsText" dxfId="254" priority="371" operator="containsText" text="domo">
      <formula>NOT(ISERROR(SEARCH("domo",E438)))</formula>
    </cfRule>
  </conditionalFormatting>
  <conditionalFormatting sqref="E439">
    <cfRule type="containsText" dxfId="253" priority="368" operator="containsText" text="fija">
      <formula>NOT(ISERROR(SEARCH("fija",E439)))</formula>
    </cfRule>
    <cfRule type="containsText" dxfId="252" priority="369" operator="containsText" text="domo">
      <formula>NOT(ISERROR(SEARCH("domo",E439)))</formula>
    </cfRule>
    <cfRule type="containsText" dxfId="251" priority="372" operator="containsText" text="Radio">
      <formula>NOT(ISERROR(SEARCH("Radio",E439)))</formula>
    </cfRule>
  </conditionalFormatting>
  <conditionalFormatting sqref="E442">
    <cfRule type="containsText" dxfId="250" priority="365" operator="containsText" text="fija">
      <formula>NOT(ISERROR(SEARCH("fija",E442)))</formula>
    </cfRule>
    <cfRule type="containsText" dxfId="249" priority="366" operator="containsText" text="domo">
      <formula>NOT(ISERROR(SEARCH("domo",E442)))</formula>
    </cfRule>
    <cfRule type="containsText" dxfId="248" priority="367" operator="containsText" text="Radio">
      <formula>NOT(ISERROR(SEARCH("Radio",E442)))</formula>
    </cfRule>
  </conditionalFormatting>
  <conditionalFormatting sqref="E442:E443">
    <cfRule type="containsText" dxfId="247" priority="360" operator="containsText" text="fija">
      <formula>NOT(ISERROR(SEARCH("fija",E442)))</formula>
    </cfRule>
    <cfRule type="containsText" dxfId="246" priority="361" operator="containsText" text="domo">
      <formula>NOT(ISERROR(SEARCH("domo",E442)))</formula>
    </cfRule>
  </conditionalFormatting>
  <conditionalFormatting sqref="E443 E27:H436 E449:H456 E466:H466 E489:H1048576 G479:G486 E487:G488 H482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8" operator="containsText" text="fija">
      <formula>NOT(ISERROR(SEARCH("fija",E450)))</formula>
    </cfRule>
    <cfRule type="containsText" dxfId="233" priority="379" operator="containsText" text="domo">
      <formula>NOT(ISERROR(SEARCH("domo",E450)))</formula>
    </cfRule>
  </conditionalFormatting>
  <conditionalFormatting sqref="E467:G478 E479:F486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ontainsText" dxfId="230" priority="25" operator="containsText" text="Radio">
      <formula>NOT(ISERROR(SEARCH("Radio",F437)))</formula>
    </cfRule>
    <cfRule type="cellIs" dxfId="229" priority="26" operator="equal">
      <formula>"PTP A FO"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68:F473 F474:G1048576">
    <cfRule type="cellIs" dxfId="226" priority="431" operator="equal">
      <formula>$F$10</formula>
    </cfRule>
  </conditionalFormatting>
  <conditionalFormatting sqref="G468:G473">
    <cfRule type="cellIs" dxfId="225" priority="4" operator="equal">
      <formula>$F$10</formula>
    </cfRule>
    <cfRule type="cellIs" dxfId="224" priority="5" operator="equal">
      <formula>"PTP A FO"</formula>
    </cfRule>
    <cfRule type="cellIs" dxfId="223" priority="6" operator="equal">
      <formula>"PTP A FO"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K4:K486">
    <cfRule type="cellIs" dxfId="221" priority="862" operator="lessThan">
      <formula>0.8</formula>
    </cfRule>
    <cfRule type="cellIs" dxfId="220" priority="863" operator="greaterThan">
      <formula>0.8</formula>
    </cfRule>
  </conditionalFormatting>
  <conditionalFormatting sqref="L487:AN1048576 AP487:AP1048576">
    <cfRule type="notContainsText" dxfId="219" priority="892" operator="notContains" text="Caida">
      <formula>ISERROR(SEARCH("Caida",L487))</formula>
    </cfRule>
  </conditionalFormatting>
  <conditionalFormatting sqref="L487:AN1048576">
    <cfRule type="containsText" dxfId="218" priority="559" operator="containsText" text="Caida">
      <formula>NOT(ISERROR(SEARCH("Caida",L487)))</formula>
    </cfRule>
  </conditionalFormatting>
  <conditionalFormatting sqref="L5:AP486">
    <cfRule type="cellIs" dxfId="0" priority="8" operator="equal">
      <formula>"APAGADO"</formula>
    </cfRule>
  </conditionalFormatting>
  <conditionalFormatting sqref="L487:AP605">
    <cfRule type="cellIs" dxfId="217" priority="9" operator="equal">
      <formula>"apagado"</formula>
    </cfRule>
  </conditionalFormatting>
  <conditionalFormatting sqref="N487:N1048">
    <cfRule type="notContainsText" dxfId="216" priority="188" operator="notContains" text="Caida">
      <formula>ISERROR(SEARCH("Caida",N487))</formula>
    </cfRule>
    <cfRule type="containsText" dxfId="215" priority="189" operator="containsText" text="Caida">
      <formula>NOT(ISERROR(SEARCH("Caida",N487)))</formula>
    </cfRule>
    <cfRule type="cellIs" dxfId="214" priority="190" operator="lessThan">
      <formula>0.8</formula>
    </cfRule>
    <cfRule type="cellIs" dxfId="213" priority="191" operator="greaterThan">
      <formula>0.8</formula>
    </cfRule>
    <cfRule type="cellIs" dxfId="212" priority="214" operator="greaterThan">
      <formula>0.8</formula>
    </cfRule>
    <cfRule type="cellIs" dxfId="211" priority="318" operator="equal">
      <formula>"APAGADO"</formula>
    </cfRule>
  </conditionalFormatting>
  <conditionalFormatting sqref="N487:N1048576 N2 N4">
    <cfRule type="cellIs" dxfId="210" priority="208" operator="equal">
      <formula>$N$13</formula>
    </cfRule>
  </conditionalFormatting>
  <conditionalFormatting sqref="V3:AG3">
    <cfRule type="cellIs" dxfId="209" priority="582" operator="equal">
      <formula>"apagado"</formula>
    </cfRule>
  </conditionalFormatting>
  <conditionalFormatting sqref="V487:AG1048576">
    <cfRule type="cellIs" dxfId="208" priority="22" operator="equal">
      <formula>"apagado"</formula>
    </cfRule>
  </conditionalFormatting>
  <conditionalFormatting sqref="AH487:AP1048576">
    <cfRule type="cellIs" dxfId="207" priority="139" operator="equal">
      <formula>"APAGADO"</formula>
    </cfRule>
  </conditionalFormatting>
  <conditionalFormatting sqref="AO487:AO1048576">
    <cfRule type="notContainsText" dxfId="206" priority="140" operator="notContains" text="Caida">
      <formula>ISERROR(SEARCH("Caida",AO487))</formula>
    </cfRule>
  </conditionalFormatting>
  <conditionalFormatting sqref="AO487:AP1048576">
    <cfRule type="containsText" dxfId="205" priority="141" operator="containsText" text="Caida">
      <formula>NOT(ISERROR(SEARCH("Caida",AO487)))</formula>
    </cfRule>
  </conditionalFormatting>
  <conditionalFormatting sqref="H480">
    <cfRule type="containsText" dxfId="2" priority="2" operator="containsText" text="Radio">
      <formula>NOT(ISERROR(SEARCH("Radio",H480)))</formula>
    </cfRule>
  </conditionalFormatting>
  <conditionalFormatting sqref="H484 H486 H488">
    <cfRule type="containsText" dxfId="1" priority="1" operator="containsText" text="Radio">
      <formula>NOT(ISERROR(SEARCH("Radio",H484)))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4" priority="1" operator="equal">
      <formula>0</formula>
    </cfRule>
    <cfRule type="cellIs" dxfId="20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2" priority="1" operator="containsText" text="APAGADO">
      <formula>NOT(ISERROR(SEARCH("APAGADO",F4)))</formula>
    </cfRule>
  </conditionalFormatting>
  <conditionalFormatting sqref="AE3:AE1048576">
    <cfRule type="containsText" dxfId="20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3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3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3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3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3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3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3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3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482</v>
      </c>
      <c r="G10" s="36">
        <f t="shared" si="7"/>
        <v>0</v>
      </c>
    </row>
    <row r="11" spans="1:7" x14ac:dyDescent="0.3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3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3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3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3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3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3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3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3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3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3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3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3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3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3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3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3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3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3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3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3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3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3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3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3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3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3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3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3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3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3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3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3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3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3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3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3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3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3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3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3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3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3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3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3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3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3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3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3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3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40" workbookViewId="0">
      <selection activeCell="L54" sqref="L54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994</v>
      </c>
      <c r="E1" s="62" t="s">
        <v>995</v>
      </c>
    </row>
    <row r="2" spans="1:10" ht="15.6" customHeight="1" thickTop="1" thickBot="1" x14ac:dyDescent="0.35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6.8" thickTop="1" thickBot="1" x14ac:dyDescent="0.35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2" thickTop="1" x14ac:dyDescent="0.3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2" thickBot="1" x14ac:dyDescent="0.35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5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6.8" thickTop="1" thickBot="1" x14ac:dyDescent="0.35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5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6.8" thickTop="1" thickBot="1" x14ac:dyDescent="0.35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3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2" thickBot="1" x14ac:dyDescent="0.35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6.8" thickTop="1" thickBot="1" x14ac:dyDescent="0.35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5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6.8" thickTop="1" thickBot="1" x14ac:dyDescent="0.35">
      <c r="B16" s="63" t="s">
        <v>1330</v>
      </c>
      <c r="C16" s="64">
        <f>AUXILIAR!F4</f>
        <v>482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6.8" thickTop="1" thickBot="1" x14ac:dyDescent="0.35">
      <c r="B18" s="67" t="s">
        <v>1331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1419</v>
      </c>
      <c r="H18" s="120">
        <v>11</v>
      </c>
      <c r="I18" s="124"/>
      <c r="J18" s="116"/>
    </row>
    <row r="19" spans="2:10" ht="16.2" thickTop="1" x14ac:dyDescent="0.3">
      <c r="B19" s="67" t="s">
        <v>1332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2" thickBot="1" x14ac:dyDescent="0.35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6.8" thickTop="1" thickBot="1" x14ac:dyDescent="0.35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5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6.8" thickTop="1" thickBot="1" x14ac:dyDescent="0.35">
      <c r="B23" s="63" t="s">
        <v>1330</v>
      </c>
      <c r="C23" s="64">
        <f>AUXILIAR!F5</f>
        <v>482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6.8" thickTop="1" thickBot="1" x14ac:dyDescent="0.35">
      <c r="B25" s="67" t="s">
        <v>1331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1419</v>
      </c>
      <c r="H25" s="120">
        <v>14</v>
      </c>
      <c r="I25" s="124"/>
      <c r="J25" s="116"/>
    </row>
    <row r="26" spans="2:10" ht="16.2" thickTop="1" x14ac:dyDescent="0.3">
      <c r="B26" s="67" t="s">
        <v>1332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5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6.8" thickTop="1" thickBot="1" x14ac:dyDescent="0.35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6.8" thickTop="1" thickBot="1" x14ac:dyDescent="0.35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6.8" thickTop="1" thickBot="1" x14ac:dyDescent="0.35">
      <c r="B30" s="63" t="s">
        <v>1330</v>
      </c>
      <c r="C30" s="64">
        <f>AUXILIAR!F6</f>
        <v>482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5.6" thickTop="1" thickBot="1" x14ac:dyDescent="0.35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5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2" thickTop="1" x14ac:dyDescent="0.3">
      <c r="B33" s="67" t="s">
        <v>1332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2" thickBot="1" x14ac:dyDescent="0.35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6.8" thickTop="1" thickBot="1" x14ac:dyDescent="0.35">
      <c r="B35" s="95" t="s">
        <v>1145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6.8" thickTop="1" thickBot="1" x14ac:dyDescent="0.35">
      <c r="B36" s="95" t="s">
        <v>1146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5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6.8" thickTop="1" thickBot="1" x14ac:dyDescent="0.35">
      <c r="B39" s="67" t="s">
        <v>1331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2" thickTop="1" x14ac:dyDescent="0.3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2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5">
      <c r="B42" s="95" t="s">
        <v>1145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6.8" thickTop="1" thickBot="1" x14ac:dyDescent="0.35">
      <c r="B43" s="95" t="s">
        <v>1146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6.8" thickTop="1" thickBot="1" x14ac:dyDescent="0.35">
      <c r="B44" s="63" t="s">
        <v>1330</v>
      </c>
      <c r="C44" s="64">
        <f>AUXILIAR!F8</f>
        <v>482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6.8" thickTop="1" thickBot="1" x14ac:dyDescent="0.35">
      <c r="B46" s="67" t="s">
        <v>1331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1419</v>
      </c>
      <c r="H46" s="120">
        <v>14</v>
      </c>
      <c r="I46" s="124"/>
      <c r="J46" s="116"/>
    </row>
    <row r="47" spans="2:10" ht="16.2" thickTop="1" x14ac:dyDescent="0.3">
      <c r="B47" s="67" t="s">
        <v>1332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1154</v>
      </c>
      <c r="H47" s="121">
        <v>14</v>
      </c>
      <c r="I47" s="125">
        <v>3</v>
      </c>
      <c r="J47" s="115">
        <f>I47/H47</f>
        <v>0.21428571428571427</v>
      </c>
    </row>
    <row r="48" spans="2:10" ht="16.2" thickBot="1" x14ac:dyDescent="0.35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1421</v>
      </c>
      <c r="H48" s="121">
        <v>14</v>
      </c>
      <c r="I48" s="126">
        <v>4</v>
      </c>
      <c r="J48" s="110">
        <f>I48/H48</f>
        <v>0.2857142857142857</v>
      </c>
    </row>
    <row r="49" spans="2:10" ht="16.8" thickTop="1" thickBot="1" x14ac:dyDescent="0.35">
      <c r="B49" s="95" t="s">
        <v>1145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1427</v>
      </c>
      <c r="H49" s="121">
        <v>28</v>
      </c>
      <c r="I49" s="127">
        <v>7</v>
      </c>
      <c r="J49" s="113">
        <f>I49/H49</f>
        <v>0.25</v>
      </c>
    </row>
    <row r="50" spans="2:10" ht="16.8" thickTop="1" thickBot="1" x14ac:dyDescent="0.35">
      <c r="B50" s="95" t="s">
        <v>1146</v>
      </c>
      <c r="C50" s="96">
        <f>Hoja1!L5</f>
        <v>7</v>
      </c>
      <c r="D50" s="96"/>
      <c r="E50" s="98">
        <v>0.05</v>
      </c>
      <c r="F50" s="131"/>
      <c r="G50" s="70" t="s">
        <v>1426</v>
      </c>
      <c r="H50" s="122">
        <v>7</v>
      </c>
      <c r="I50" s="128"/>
      <c r="J50" s="114"/>
    </row>
    <row r="51" spans="2:10" ht="16.8" thickTop="1" thickBot="1" x14ac:dyDescent="0.35">
      <c r="B51" s="63" t="s">
        <v>1330</v>
      </c>
      <c r="C51" s="64">
        <f>AUXILIAR!F9</f>
        <v>482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6.8" thickTop="1" thickBot="1" x14ac:dyDescent="0.35">
      <c r="B53" s="67" t="s">
        <v>1331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1419</v>
      </c>
      <c r="H53" s="120">
        <v>14</v>
      </c>
      <c r="I53" s="124"/>
      <c r="J53" s="116"/>
    </row>
    <row r="54" spans="2:10" ht="16.2" thickTop="1" x14ac:dyDescent="0.3">
      <c r="B54" s="67" t="s">
        <v>1332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1154</v>
      </c>
      <c r="H54" s="121">
        <v>14</v>
      </c>
      <c r="I54" s="125">
        <v>3</v>
      </c>
      <c r="J54" s="115">
        <f>I54/H54</f>
        <v>0.21428571428571427</v>
      </c>
    </row>
    <row r="55" spans="2:10" ht="16.2" thickBot="1" x14ac:dyDescent="0.35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1421</v>
      </c>
      <c r="H55" s="121">
        <v>14</v>
      </c>
      <c r="I55" s="126">
        <v>5</v>
      </c>
      <c r="J55" s="110">
        <f>I55/H55</f>
        <v>0.35714285714285715</v>
      </c>
    </row>
    <row r="56" spans="2:10" ht="16.8" thickTop="1" thickBot="1" x14ac:dyDescent="0.35">
      <c r="B56" s="95" t="s">
        <v>1145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1427</v>
      </c>
      <c r="H56" s="121">
        <v>28</v>
      </c>
      <c r="I56" s="127">
        <v>8</v>
      </c>
      <c r="J56" s="113">
        <f>I56/H56</f>
        <v>0.2857142857142857</v>
      </c>
    </row>
    <row r="57" spans="2:10" ht="16.8" thickTop="1" thickBot="1" x14ac:dyDescent="0.35">
      <c r="B57" s="95" t="s">
        <v>1146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1426</v>
      </c>
      <c r="H57" s="122">
        <v>8</v>
      </c>
      <c r="I57" s="128"/>
      <c r="J57" s="114"/>
    </row>
    <row r="58" spans="2:10" ht="16.8" thickTop="1" thickBot="1" x14ac:dyDescent="0.35">
      <c r="B58" s="63" t="s">
        <v>1330</v>
      </c>
      <c r="C58" s="64">
        <f>AUXILIAR!F10</f>
        <v>482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6.8" thickTop="1" thickBot="1" x14ac:dyDescent="0.35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2" thickTop="1" x14ac:dyDescent="0.3">
      <c r="B61" s="67" t="s">
        <v>1332</v>
      </c>
      <c r="C61" s="85">
        <v>1</v>
      </c>
      <c r="D61" s="68">
        <f>D60-C61</f>
        <v>-1</v>
      </c>
      <c r="E61" s="69">
        <f>D61/C58</f>
        <v>-2.0746887966804979E-3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2" thickBot="1" x14ac:dyDescent="0.35">
      <c r="B62" s="70" t="s">
        <v>16</v>
      </c>
      <c r="C62" s="71"/>
      <c r="D62" s="72">
        <f>D61-C62</f>
        <v>-1</v>
      </c>
      <c r="E62" s="92">
        <f>D62/C58</f>
        <v>-2.0746887966804979E-3</v>
      </c>
      <c r="F62" s="130"/>
      <c r="G62" s="67" t="s">
        <v>1421</v>
      </c>
      <c r="H62" s="121">
        <f>AUXILIAR!D13</f>
        <v>0</v>
      </c>
      <c r="I62" s="126">
        <f>AUXILIAR!F13</f>
        <v>482</v>
      </c>
      <c r="J62" s="110" t="e">
        <f>I62/H62</f>
        <v>#DIV/0!</v>
      </c>
    </row>
    <row r="63" spans="2:10" ht="16.8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6.8" thickTop="1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6.8" thickTop="1" thickBot="1" x14ac:dyDescent="0.35">
      <c r="B65" s="63" t="s">
        <v>1330</v>
      </c>
      <c r="C65" s="64">
        <f>AUXILIAR!F11</f>
        <v>482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6.8" thickTop="1" thickBot="1" x14ac:dyDescent="0.35">
      <c r="B67" s="67" t="s">
        <v>1331</v>
      </c>
      <c r="C67" s="85">
        <v>1</v>
      </c>
      <c r="D67" s="68">
        <f>D66-C67</f>
        <v>-1</v>
      </c>
      <c r="E67" s="69">
        <f>D67/C65</f>
        <v>-2.0746887966804979E-3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2" thickTop="1" x14ac:dyDescent="0.3">
      <c r="B68" s="67" t="s">
        <v>1332</v>
      </c>
      <c r="C68" s="85">
        <v>1</v>
      </c>
      <c r="D68" s="68">
        <f>D67-C68</f>
        <v>-2</v>
      </c>
      <c r="E68" s="69">
        <f>D68/C65</f>
        <v>-4.1493775933609959E-3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2" thickBot="1" x14ac:dyDescent="0.35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-4.1493775933609959E-3</v>
      </c>
      <c r="F69" s="130"/>
      <c r="G69" s="67" t="s">
        <v>1421</v>
      </c>
      <c r="H69" s="121">
        <f>AUXILIAR!D20</f>
        <v>0</v>
      </c>
      <c r="I69" s="126">
        <f>AUXILIAR!F20</f>
        <v>482</v>
      </c>
      <c r="J69" s="110" t="e">
        <f>I69/H69</f>
        <v>#DIV/0!</v>
      </c>
    </row>
    <row r="70" spans="2:10" ht="16.8" thickTop="1" thickBot="1" x14ac:dyDescent="0.35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6.8" thickTop="1" thickBot="1" x14ac:dyDescent="0.35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6.8" thickTop="1" thickBot="1" x14ac:dyDescent="0.35">
      <c r="B72" s="63" t="s">
        <v>1330</v>
      </c>
      <c r="C72" s="64">
        <f>AUXILIAR!F12</f>
        <v>482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v>47</v>
      </c>
      <c r="D73" s="68">
        <f>C73</f>
        <v>47</v>
      </c>
      <c r="E73" s="69">
        <f>D73/C72</f>
        <v>9.7510373443983403E-2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6.8" thickTop="1" thickBot="1" x14ac:dyDescent="0.35">
      <c r="B74" s="67" t="s">
        <v>1331</v>
      </c>
      <c r="C74" s="85">
        <v>0</v>
      </c>
      <c r="D74" s="68">
        <f>D73-C74</f>
        <v>47</v>
      </c>
      <c r="E74" s="69">
        <f>D74/C72</f>
        <v>9.7510373443983403E-2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2" thickTop="1" x14ac:dyDescent="0.3">
      <c r="B75" s="67" t="s">
        <v>1332</v>
      </c>
      <c r="C75" s="85">
        <v>1</v>
      </c>
      <c r="D75" s="68">
        <f>D74-C75</f>
        <v>46</v>
      </c>
      <c r="E75" s="69">
        <f>D75/C72</f>
        <v>9.5435684647302899E-2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2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7.2614107883817433E-2</v>
      </c>
      <c r="F76" s="130"/>
      <c r="G76" s="67" t="s">
        <v>1421</v>
      </c>
      <c r="H76" s="121">
        <f>AUXILIAR!D27</f>
        <v>0</v>
      </c>
      <c r="I76" s="126">
        <f>AUXILIAR!F27</f>
        <v>482</v>
      </c>
      <c r="J76" s="110" t="e">
        <f>I76/H76</f>
        <v>#DIV/0!</v>
      </c>
    </row>
    <row r="77" spans="2:10" ht="16.8" thickTop="1" thickBot="1" x14ac:dyDescent="0.35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6.8" thickTop="1" thickBot="1" x14ac:dyDescent="0.35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6.8" thickTop="1" thickBot="1" x14ac:dyDescent="0.35">
      <c r="B79" s="63" t="s">
        <v>1330</v>
      </c>
      <c r="C79" s="64">
        <f>AUXILIAR!F13</f>
        <v>482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6.8" thickTop="1" thickBot="1" x14ac:dyDescent="0.35">
      <c r="B81" s="67" t="s">
        <v>1331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2" thickTop="1" x14ac:dyDescent="0.3">
      <c r="B82" s="67" t="s">
        <v>1332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2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6.8" thickTop="1" thickBot="1" x14ac:dyDescent="0.35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6.8" thickTop="1" thickBot="1" x14ac:dyDescent="0.35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6.8" thickTop="1" thickBot="1" x14ac:dyDescent="0.35">
      <c r="B86" s="63" t="s">
        <v>1330</v>
      </c>
      <c r="C86" s="64">
        <f>AUXILIAR!F14</f>
        <v>482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6.8" thickTop="1" thickBot="1" x14ac:dyDescent="0.35">
      <c r="B88" s="67" t="s">
        <v>1331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1419</v>
      </c>
      <c r="H88" s="120">
        <f>AUXILIAR!B41</f>
        <v>15</v>
      </c>
      <c r="I88" s="124"/>
      <c r="J88" s="116"/>
    </row>
    <row r="89" spans="2:10" ht="16.2" thickTop="1" x14ac:dyDescent="0.3">
      <c r="B89" s="67" t="s">
        <v>1332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1154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2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1421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6.8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6.8" thickTop="1" thickBot="1" x14ac:dyDescent="0.35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6</v>
      </c>
      <c r="I92" s="128"/>
      <c r="J92" s="114"/>
    </row>
    <row r="93" spans="2:10" ht="16.8" thickTop="1" thickBot="1" x14ac:dyDescent="0.35">
      <c r="B93" s="63" t="s">
        <v>1330</v>
      </c>
      <c r="C93" s="64">
        <f>AUXILIAR!F15</f>
        <v>482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0.26141078838174275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0.26141078838174275</v>
      </c>
      <c r="F95" s="130"/>
      <c r="G95" s="117" t="s">
        <v>1419</v>
      </c>
      <c r="H95" s="120">
        <f>AUXILIAR!B48</f>
        <v>15</v>
      </c>
      <c r="I95" s="124"/>
      <c r="J95" s="116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0.25933609958506226</v>
      </c>
      <c r="F96" s="130"/>
      <c r="G96" s="67" t="s">
        <v>1154</v>
      </c>
      <c r="H96" s="121">
        <f>AUXILIAR!C48</f>
        <v>15</v>
      </c>
      <c r="I96" s="125">
        <f>AUXILIAR!E48</f>
        <v>0</v>
      </c>
      <c r="J96" s="115">
        <f>I96/H96</f>
        <v>0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0.22199170124481327</v>
      </c>
      <c r="F97" s="130"/>
      <c r="G97" s="67" t="s">
        <v>1421</v>
      </c>
      <c r="H97" s="121">
        <f>AUXILIAR!D48</f>
        <v>15</v>
      </c>
      <c r="I97" s="126">
        <f>AUXILIAR!F48</f>
        <v>0</v>
      </c>
      <c r="J97" s="110">
        <f>I97/H97</f>
        <v>0</v>
      </c>
    </row>
    <row r="98" spans="2:10" ht="16.8" thickTop="1" thickBot="1" x14ac:dyDescent="0.35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30</v>
      </c>
      <c r="I98" s="127">
        <f>paradas!S2+paradas!S3</f>
        <v>0</v>
      </c>
      <c r="J98" s="113">
        <f>I98/H98</f>
        <v>0</v>
      </c>
    </row>
    <row r="99" spans="2:10" ht="16.8" thickTop="1" thickBot="1" x14ac:dyDescent="0.35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6.8" thickTop="1" thickBot="1" x14ac:dyDescent="0.35">
      <c r="B100" s="63" t="s">
        <v>1330</v>
      </c>
      <c r="C100" s="64">
        <f>AUXILIAR!F16</f>
        <v>482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15</v>
      </c>
      <c r="I102" s="124"/>
      <c r="J102" s="116"/>
    </row>
    <row r="103" spans="2:10" ht="16.2" thickTop="1" x14ac:dyDescent="0.3">
      <c r="B103" s="67" t="s">
        <v>1332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1154</v>
      </c>
      <c r="H103" s="121">
        <f>AUXILIAR!C48</f>
        <v>15</v>
      </c>
      <c r="I103" s="125">
        <f>AUXILIAR!E49</f>
        <v>0</v>
      </c>
      <c r="J103" s="115">
        <f>I103/H103</f>
        <v>0</v>
      </c>
    </row>
    <row r="104" spans="2:10" ht="16.2" thickBot="1" x14ac:dyDescent="0.35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1421</v>
      </c>
      <c r="H104" s="121">
        <f>AUXILIAR!D48</f>
        <v>15</v>
      </c>
      <c r="I104" s="126">
        <f>AUXILIAR!F49</f>
        <v>0</v>
      </c>
      <c r="J104" s="110">
        <f>I104/H104</f>
        <v>0</v>
      </c>
    </row>
    <row r="105" spans="2:10" ht="16.8" thickTop="1" thickBot="1" x14ac:dyDescent="0.35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30</v>
      </c>
      <c r="I105" s="127">
        <f>SUM(I103:I104)</f>
        <v>0</v>
      </c>
      <c r="J105" s="113">
        <f>I105/H105</f>
        <v>0</v>
      </c>
    </row>
    <row r="106" spans="2:10" ht="16.8" thickTop="1" thickBot="1" x14ac:dyDescent="0.35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6.8" thickTop="1" thickBot="1" x14ac:dyDescent="0.35">
      <c r="B107" s="63" t="s">
        <v>1330</v>
      </c>
      <c r="C107" s="64">
        <f>AUXILIAR!F17</f>
        <v>482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15</v>
      </c>
      <c r="I109" s="124"/>
      <c r="J109" s="116"/>
    </row>
    <row r="110" spans="2:10" ht="16.2" thickTop="1" x14ac:dyDescent="0.3">
      <c r="B110" s="67" t="s">
        <v>1332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1154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2" thickBot="1" x14ac:dyDescent="0.35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1421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6.8" thickTop="1" thickBot="1" x14ac:dyDescent="0.35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6.8" thickTop="1" thickBot="1" x14ac:dyDescent="0.35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6.8" thickTop="1" thickBot="1" x14ac:dyDescent="0.35">
      <c r="B114" s="63" t="s">
        <v>1330</v>
      </c>
      <c r="C114" s="64">
        <f>AUXILIAR!F18</f>
        <v>482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1419</v>
      </c>
      <c r="H116" s="120">
        <f>AUXILIAR!B50</f>
        <v>15</v>
      </c>
      <c r="I116" s="124"/>
      <c r="J116" s="116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1154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2" thickBot="1" x14ac:dyDescent="0.35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1421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6.8" thickTop="1" thickBot="1" x14ac:dyDescent="0.35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6.8" thickTop="1" thickBot="1" x14ac:dyDescent="0.35">
      <c r="B121" s="63" t="s">
        <v>1330</v>
      </c>
      <c r="C121" s="64">
        <f>AUXILIAR!F19</f>
        <v>482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1419</v>
      </c>
      <c r="H123" s="120">
        <f>AUXILIAR!B51</f>
        <v>15</v>
      </c>
      <c r="I123" s="124"/>
      <c r="J123" s="116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1154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2" thickBot="1" x14ac:dyDescent="0.35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1421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6.8" thickTop="1" thickBot="1" x14ac:dyDescent="0.35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6.8" thickTop="1" thickBot="1" x14ac:dyDescent="0.35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6.8" thickTop="1" thickBot="1" x14ac:dyDescent="0.35">
      <c r="B128" s="63" t="s">
        <v>1330</v>
      </c>
      <c r="C128" s="64">
        <f>AUXILIAR!F20</f>
        <v>482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1419</v>
      </c>
      <c r="H130" s="120">
        <f>AUXILIAR!B53</f>
        <v>15</v>
      </c>
      <c r="I130" s="124"/>
      <c r="J130" s="116"/>
    </row>
    <row r="131" spans="2:10" ht="16.2" thickTop="1" x14ac:dyDescent="0.3">
      <c r="B131" s="67" t="s">
        <v>1332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1154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1421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6.8" thickTop="1" thickBot="1" x14ac:dyDescent="0.35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6.8" thickTop="1" thickBot="1" x14ac:dyDescent="0.35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6.8" thickTop="1" thickBot="1" x14ac:dyDescent="0.35">
      <c r="B135" s="63" t="s">
        <v>1330</v>
      </c>
      <c r="C135" s="64">
        <f>AUXILIAR!F21</f>
        <v>482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6.8" thickTop="1" thickBot="1" x14ac:dyDescent="0.35">
      <c r="B137" s="67" t="s">
        <v>1331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1419</v>
      </c>
      <c r="H137" s="120">
        <f>AUXILIAR!B54</f>
        <v>15</v>
      </c>
      <c r="I137" s="124"/>
      <c r="J137" s="116"/>
    </row>
    <row r="138" spans="2:10" ht="16.2" thickTop="1" x14ac:dyDescent="0.3">
      <c r="B138" s="67" t="s">
        <v>1332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1154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1421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6.8" thickTop="1" thickBot="1" x14ac:dyDescent="0.35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6.8" thickTop="1" thickBot="1" x14ac:dyDescent="0.35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6.8" thickTop="1" thickBot="1" x14ac:dyDescent="0.35">
      <c r="B142" s="63" t="s">
        <v>1330</v>
      </c>
      <c r="C142" s="64">
        <f>AUXILIAR!F22</f>
        <v>482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6.8" thickTop="1" thickBot="1" x14ac:dyDescent="0.35">
      <c r="B144" s="67" t="s">
        <v>1331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1419</v>
      </c>
      <c r="H144" s="120">
        <f>AUXILIAR!B55</f>
        <v>15</v>
      </c>
      <c r="I144" s="124"/>
      <c r="J144" s="116"/>
    </row>
    <row r="145" spans="2:10" ht="16.2" thickTop="1" x14ac:dyDescent="0.3">
      <c r="B145" s="67" t="s">
        <v>1332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1154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1421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6.8" thickTop="1" thickBot="1" x14ac:dyDescent="0.35">
      <c r="B147" s="95" t="s">
        <v>1145</v>
      </c>
      <c r="C147" s="96">
        <f>Hoja1!Z3</f>
        <v>0</v>
      </c>
      <c r="D147" s="96"/>
      <c r="E147" s="97">
        <v>0.05</v>
      </c>
      <c r="F147" s="130"/>
      <c r="G147" s="67" t="s">
        <v>1427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6.8" thickTop="1" thickBot="1" x14ac:dyDescent="0.35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6.8" thickTop="1" thickBot="1" x14ac:dyDescent="0.35">
      <c r="B149" s="63" t="s">
        <v>1330</v>
      </c>
      <c r="C149" s="64">
        <f>AUXILIAR!F23</f>
        <v>482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6.8" thickTop="1" thickBot="1" x14ac:dyDescent="0.35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15</v>
      </c>
      <c r="I151" s="124"/>
      <c r="J151" s="116"/>
    </row>
    <row r="152" spans="2:10" ht="16.2" thickTop="1" x14ac:dyDescent="0.3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2" thickBot="1" x14ac:dyDescent="0.35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6.8" thickTop="1" thickBot="1" x14ac:dyDescent="0.35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6.8" thickTop="1" thickBot="1" x14ac:dyDescent="0.35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5">
      <c r="B156" s="63" t="s">
        <v>1330</v>
      </c>
      <c r="C156" s="64">
        <f>AUXILIAR!F24</f>
        <v>482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6.8" thickTop="1" thickBot="1" x14ac:dyDescent="0.35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15</v>
      </c>
      <c r="I158" s="124"/>
      <c r="J158" s="116"/>
    </row>
    <row r="159" spans="2:10" ht="16.2" thickTop="1" x14ac:dyDescent="0.3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2" thickBot="1" x14ac:dyDescent="0.35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6.8" thickTop="1" thickBot="1" x14ac:dyDescent="0.35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6.8" thickTop="1" thickBot="1" x14ac:dyDescent="0.35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6.8" thickTop="1" thickBot="1" x14ac:dyDescent="0.35">
      <c r="B163" s="63" t="s">
        <v>1330</v>
      </c>
      <c r="C163" s="64">
        <f>AUXILIAR!F25</f>
        <v>482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6.8" thickTop="1" thickBot="1" x14ac:dyDescent="0.35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15</v>
      </c>
      <c r="I165" s="124"/>
      <c r="J165" s="116"/>
    </row>
    <row r="166" spans="2:10" ht="16.2" thickTop="1" x14ac:dyDescent="0.3">
      <c r="B166" s="67" t="s">
        <v>1332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1154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2" thickBot="1" x14ac:dyDescent="0.35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1421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6.8" thickTop="1" thickBot="1" x14ac:dyDescent="0.35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6.8" thickTop="1" thickBot="1" x14ac:dyDescent="0.35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6.8" thickTop="1" thickBot="1" x14ac:dyDescent="0.35">
      <c r="B170" s="63" t="s">
        <v>1330</v>
      </c>
      <c r="C170" s="64">
        <f>AUXILIAR!F26</f>
        <v>482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6.8" thickTop="1" thickBot="1" x14ac:dyDescent="0.35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15</v>
      </c>
      <c r="I172" s="124"/>
      <c r="J172" s="116"/>
    </row>
    <row r="173" spans="2:10" ht="16.2" thickTop="1" x14ac:dyDescent="0.3">
      <c r="B173" s="67" t="s">
        <v>1332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1154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1421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6.8" thickTop="1" thickBot="1" x14ac:dyDescent="0.35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6.8" thickTop="1" thickBot="1" x14ac:dyDescent="0.35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6.8" thickTop="1" thickBot="1" x14ac:dyDescent="0.35">
      <c r="B177" s="63" t="s">
        <v>1330</v>
      </c>
      <c r="C177" s="64">
        <f>AUXILIAR!F27</f>
        <v>482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6.8" thickTop="1" thickBot="1" x14ac:dyDescent="0.35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15</v>
      </c>
      <c r="I179" s="124"/>
      <c r="J179" s="116"/>
    </row>
    <row r="180" spans="2:10" ht="16.2" thickTop="1" x14ac:dyDescent="0.3">
      <c r="B180" s="67" t="s">
        <v>1332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1154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1421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6.8" thickTop="1" thickBot="1" x14ac:dyDescent="0.35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6.8" thickTop="1" thickBot="1" x14ac:dyDescent="0.35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6.8" thickTop="1" thickBot="1" x14ac:dyDescent="0.35">
      <c r="B184" s="63" t="s">
        <v>1330</v>
      </c>
      <c r="C184" s="64">
        <f>AUXILIAR!F28</f>
        <v>482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6.8" thickTop="1" thickBot="1" x14ac:dyDescent="0.35">
      <c r="B186" s="67" t="s">
        <v>1331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1419</v>
      </c>
      <c r="H186" s="120">
        <f>AUXILIAR!B61</f>
        <v>15</v>
      </c>
      <c r="I186" s="124"/>
      <c r="J186" s="116"/>
    </row>
    <row r="187" spans="2:10" ht="16.2" thickTop="1" x14ac:dyDescent="0.3">
      <c r="B187" s="67" t="s">
        <v>1332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1154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2" thickBot="1" x14ac:dyDescent="0.35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1421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6.8" thickTop="1" thickBot="1" x14ac:dyDescent="0.35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6.8" thickTop="1" thickBot="1" x14ac:dyDescent="0.35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6.8" thickTop="1" thickBot="1" x14ac:dyDescent="0.35">
      <c r="B191" s="63" t="s">
        <v>1330</v>
      </c>
      <c r="C191" s="64">
        <f>AUXILIAR!F29</f>
        <v>482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6.8" thickTop="1" thickBot="1" x14ac:dyDescent="0.35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15</v>
      </c>
      <c r="I193" s="124"/>
      <c r="J193" s="116"/>
    </row>
    <row r="194" spans="2:10" ht="16.2" thickTop="1" x14ac:dyDescent="0.3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6.8" thickTop="1" thickBot="1" x14ac:dyDescent="0.35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6.8" thickTop="1" thickBot="1" x14ac:dyDescent="0.35">
      <c r="B198" s="63" t="s">
        <v>1330</v>
      </c>
      <c r="C198" s="64">
        <f>AUXILIAR!F30</f>
        <v>482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6.8" thickTop="1" thickBot="1" x14ac:dyDescent="0.35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15</v>
      </c>
      <c r="I200" s="124"/>
      <c r="J200" s="116"/>
    </row>
    <row r="201" spans="2:10" ht="16.2" thickTop="1" x14ac:dyDescent="0.3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6.8" thickTop="1" thickBot="1" x14ac:dyDescent="0.35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1330</v>
      </c>
      <c r="C205" s="64">
        <f>AUXILIAR!F31</f>
        <v>482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6.8" thickTop="1" thickBot="1" x14ac:dyDescent="0.35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15</v>
      </c>
      <c r="I207" s="124"/>
      <c r="J207" s="116"/>
    </row>
    <row r="208" spans="2:10" ht="16.2" thickTop="1" x14ac:dyDescent="0.3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6.8" thickTop="1" thickBot="1" x14ac:dyDescent="0.35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5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5.6" thickTop="1" thickBot="1" x14ac:dyDescent="0.35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6.8" thickTop="1" thickBot="1" x14ac:dyDescent="0.35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2" thickTop="1" x14ac:dyDescent="0.3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2" thickBot="1" x14ac:dyDescent="0.35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6.8" thickTop="1" thickBot="1" x14ac:dyDescent="0.35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6.8" thickTop="1" thickBot="1" x14ac:dyDescent="0.35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" thickTop="1" x14ac:dyDescent="0.3"/>
  </sheetData>
  <conditionalFormatting sqref="F4:AJ4">
    <cfRule type="cellIs" dxfId="198" priority="3" operator="greaterThan">
      <formula>0.1</formula>
    </cfRule>
    <cfRule type="cellIs" dxfId="197" priority="4" operator="greaterThan">
      <formula>10</formula>
    </cfRule>
  </conditionalFormatting>
  <conditionalFormatting sqref="F6:AJ6">
    <cfRule type="cellIs" dxfId="196" priority="1" operator="greaterThan">
      <formula>0.1</formula>
    </cfRule>
    <cfRule type="cellIs" dxfId="19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1413</v>
      </c>
      <c r="D1" s="31">
        <f>COUNTIFS(E5:E601,"=GPON")/2</f>
        <v>15</v>
      </c>
      <c r="E1" s="101" t="s">
        <v>1414</v>
      </c>
      <c r="F1" s="101"/>
      <c r="G1" s="101"/>
      <c r="H1" s="102">
        <f>COUNTIFS(E5:E601,"=GPON")</f>
        <v>30</v>
      </c>
      <c r="I1" s="103" t="s">
        <v>1415</v>
      </c>
      <c r="J1" s="103"/>
      <c r="K1" s="104">
        <f>COUNTIFS(D5:D601,"=GFIJA")</f>
        <v>15</v>
      </c>
      <c r="L1" s="105" t="s">
        <v>1416</v>
      </c>
      <c r="M1" s="105"/>
      <c r="N1" s="105"/>
      <c r="O1" s="106">
        <f>COUNTIFS(D5:D601,"=INTERCOMUNICADOR")</f>
        <v>15</v>
      </c>
    </row>
    <row r="2" spans="1:36" ht="21" x14ac:dyDescent="0.4">
      <c r="E2" s="18" t="s">
        <v>1418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1394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3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4" priority="89" operator="equal">
      <formula>#REF!</formula>
    </cfRule>
    <cfRule type="cellIs" dxfId="193" priority="90" operator="equal">
      <formula>#REF!</formula>
    </cfRule>
  </conditionalFormatting>
  <conditionalFormatting sqref="D4:D436 D449:D640">
    <cfRule type="containsText" dxfId="192" priority="95" operator="containsText" text="domo">
      <formula>NOT(ISERROR(SEARCH("domo",D4)))</formula>
    </cfRule>
  </conditionalFormatting>
  <conditionalFormatting sqref="D4:D640">
    <cfRule type="cellIs" dxfId="191" priority="921" operator="equal">
      <formula>$D$7</formula>
    </cfRule>
  </conditionalFormatting>
  <conditionalFormatting sqref="D438">
    <cfRule type="containsText" dxfId="190" priority="64" operator="containsText" text="fija">
      <formula>NOT(ISERROR(SEARCH("fija",D438)))</formula>
    </cfRule>
    <cfRule type="containsText" dxfId="189" priority="65" operator="containsText" text="domo">
      <formula>NOT(ISERROR(SEARCH("domo",D438)))</formula>
    </cfRule>
    <cfRule type="containsText" dxfId="188" priority="66" operator="containsText" text="Radio">
      <formula>NOT(ISERROR(SEARCH("Radio",D438)))</formula>
    </cfRule>
  </conditionalFormatting>
  <conditionalFormatting sqref="D438:D439">
    <cfRule type="containsText" dxfId="187" priority="61" operator="containsText" text="fija">
      <formula>NOT(ISERROR(SEARCH("fija",D438)))</formula>
    </cfRule>
    <cfRule type="containsText" dxfId="186" priority="62" operator="containsText" text="domo">
      <formula>NOT(ISERROR(SEARCH("domo",D438)))</formula>
    </cfRule>
  </conditionalFormatting>
  <conditionalFormatting sqref="D439">
    <cfRule type="containsText" dxfId="185" priority="59" operator="containsText" text="fija">
      <formula>NOT(ISERROR(SEARCH("fija",D439)))</formula>
    </cfRule>
    <cfRule type="containsText" dxfId="184" priority="60" operator="containsText" text="domo">
      <formula>NOT(ISERROR(SEARCH("domo",D439)))</formula>
    </cfRule>
    <cfRule type="containsText" dxfId="183" priority="63" operator="containsText" text="Radio">
      <formula>NOT(ISERROR(SEARCH("Radio",D439)))</formula>
    </cfRule>
  </conditionalFormatting>
  <conditionalFormatting sqref="D442">
    <cfRule type="containsText" dxfId="182" priority="56" operator="containsText" text="fija">
      <formula>NOT(ISERROR(SEARCH("fija",D442)))</formula>
    </cfRule>
    <cfRule type="containsText" dxfId="181" priority="57" operator="containsText" text="domo">
      <formula>NOT(ISERROR(SEARCH("domo",D442)))</formula>
    </cfRule>
    <cfRule type="containsText" dxfId="180" priority="58" operator="containsText" text="Radio">
      <formula>NOT(ISERROR(SEARCH("Radio",D442)))</formula>
    </cfRule>
  </conditionalFormatting>
  <conditionalFormatting sqref="D442:D443">
    <cfRule type="containsText" dxfId="179" priority="53" operator="containsText" text="fija">
      <formula>NOT(ISERROR(SEARCH("fija",D442)))</formula>
    </cfRule>
    <cfRule type="containsText" dxfId="178" priority="54" operator="containsText" text="domo">
      <formula>NOT(ISERROR(SEARCH("domo",D442)))</formula>
    </cfRule>
  </conditionalFormatting>
  <conditionalFormatting sqref="D443 D4:E436 D449:E456">
    <cfRule type="containsText" dxfId="177" priority="55" operator="containsText" text="Radio">
      <formula>NOT(ISERROR(SEARCH("Radio",D4)))</formula>
    </cfRule>
  </conditionalFormatting>
  <conditionalFormatting sqref="D443:D444">
    <cfRule type="containsText" dxfId="176" priority="50" operator="containsText" text="fija">
      <formula>NOT(ISERROR(SEARCH("fija",D443)))</formula>
    </cfRule>
    <cfRule type="containsText" dxfId="175" priority="51" operator="containsText" text="domo">
      <formula>NOT(ISERROR(SEARCH("domo",D443)))</formula>
    </cfRule>
  </conditionalFormatting>
  <conditionalFormatting sqref="D444">
    <cfRule type="containsText" dxfId="174" priority="52" operator="containsText" text="Radio">
      <formula>NOT(ISERROR(SEARCH("Radio",D444)))</formula>
    </cfRule>
  </conditionalFormatting>
  <conditionalFormatting sqref="D444:D445">
    <cfRule type="containsText" dxfId="173" priority="47" operator="containsText" text="fija">
      <formula>NOT(ISERROR(SEARCH("fija",D444)))</formula>
    </cfRule>
    <cfRule type="containsText" dxfId="172" priority="48" operator="containsText" text="domo">
      <formula>NOT(ISERROR(SEARCH("domo",D444)))</formula>
    </cfRule>
  </conditionalFormatting>
  <conditionalFormatting sqref="D445">
    <cfRule type="containsText" dxfId="171" priority="45" operator="containsText" text="fija">
      <formula>NOT(ISERROR(SEARCH("fija",D445)))</formula>
    </cfRule>
    <cfRule type="containsText" dxfId="170" priority="46" operator="containsText" text="domo">
      <formula>NOT(ISERROR(SEARCH("domo",D445)))</formula>
    </cfRule>
    <cfRule type="containsText" dxfId="169" priority="49" operator="containsText" text="Radio">
      <formula>NOT(ISERROR(SEARCH("Radio",D445)))</formula>
    </cfRule>
  </conditionalFormatting>
  <conditionalFormatting sqref="D447">
    <cfRule type="containsText" dxfId="168" priority="168" operator="containsText" text="fija">
      <formula>NOT(ISERROR(SEARCH("fija",D447)))</formula>
    </cfRule>
    <cfRule type="containsText" dxfId="167" priority="169" operator="containsText" text="domo">
      <formula>NOT(ISERROR(SEARCH("domo",D447)))</formula>
    </cfRule>
  </conditionalFormatting>
  <conditionalFormatting sqref="D449:D640 D4:D436">
    <cfRule type="containsText" dxfId="166" priority="94" operator="containsText" text="fija">
      <formula>NOT(ISERROR(SEARCH("fija",D4)))</formula>
    </cfRule>
  </conditionalFormatting>
  <conditionalFormatting sqref="D450:D452">
    <cfRule type="containsText" dxfId="165" priority="67" operator="containsText" text="fija">
      <formula>NOT(ISERROR(SEARCH("fija",D450)))</formula>
    </cfRule>
    <cfRule type="containsText" dxfId="164" priority="68" operator="containsText" text="domo">
      <formula>NOT(ISERROR(SEARCH("domo",D450)))</formula>
    </cfRule>
  </conditionalFormatting>
  <conditionalFormatting sqref="D447:E447 D457:E640">
    <cfRule type="containsText" dxfId="163" priority="190" operator="containsText" text="Radio">
      <formula>NOT(ISERROR(SEARCH("Radio",D447)))</formula>
    </cfRule>
  </conditionalFormatting>
  <conditionalFormatting sqref="E4:E436 E449:E640 E447">
    <cfRule type="cellIs" dxfId="162" priority="166" operator="equal">
      <formula>"PTP A FO"</formula>
    </cfRule>
  </conditionalFormatting>
  <conditionalFormatting sqref="E4:E640">
    <cfRule type="cellIs" dxfId="161" priority="924" operator="equal">
      <formula>$E$10</formula>
    </cfRule>
    <cfRule type="cellIs" dxfId="160" priority="925" operator="equal">
      <formula>"PTP A FO"</formula>
    </cfRule>
  </conditionalFormatting>
  <conditionalFormatting sqref="E437">
    <cfRule type="containsText" dxfId="159" priority="7" operator="containsText" text="Radio">
      <formula>NOT(ISERROR(SEARCH("Radio",E437)))</formula>
    </cfRule>
    <cfRule type="cellIs" dxfId="158" priority="8" operator="equal">
      <formula>"PTP A FO"</formula>
    </cfRule>
  </conditionalFormatting>
  <conditionalFormatting sqref="F5:G106 I7:Q7 F125:G323 I333:AH414 F356:H357 F374:G456 H456 F109:AH109 F467:AB478 F479:AH640 AJ8:AJ456">
    <cfRule type="containsText" dxfId="157" priority="154" operator="containsText" text="Caida">
      <formula>NOT(ISERROR(SEARCH("Caida",F5)))</formula>
    </cfRule>
  </conditionalFormatting>
  <conditionalFormatting sqref="F5:G106 I7:Q7">
    <cfRule type="cellIs" dxfId="156" priority="155" operator="lessThan">
      <formula>0.8</formula>
    </cfRule>
    <cfRule type="cellIs" dxfId="155" priority="156" operator="greaterThan">
      <formula>0.8</formula>
    </cfRule>
  </conditionalFormatting>
  <conditionalFormatting sqref="F74:G74">
    <cfRule type="containsText" dxfId="154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3" priority="180" operator="lessThan">
      <formula>0.8</formula>
    </cfRule>
    <cfRule type="cellIs" dxfId="152" priority="181" operator="greaterThan">
      <formula>0.8</formula>
    </cfRule>
  </conditionalFormatting>
  <conditionalFormatting sqref="F5:AJ456 F467:O469 AB467:AB469 P467:AA640">
    <cfRule type="cellIs" dxfId="151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50" priority="188" operator="notContains" text="Caida">
      <formula>ISERROR(SEARCH("Caida",F125))</formula>
    </cfRule>
  </conditionalFormatting>
  <conditionalFormatting sqref="H5:H8 N8:AI14 N15:R15 T15:AI15 N16:AI121">
    <cfRule type="notContainsText" dxfId="149" priority="23" operator="notContains" text="Caida">
      <formula>ISERROR(SEARCH("Caida",H5))</formula>
    </cfRule>
    <cfRule type="containsText" dxfId="148" priority="24" operator="containsText" text="Caida">
      <formula>NOT(ISERROR(SEARCH("Caida",H5)))</formula>
    </cfRule>
    <cfRule type="cellIs" dxfId="147" priority="25" operator="lessThan">
      <formula>0.8</formula>
    </cfRule>
    <cfRule type="cellIs" dxfId="146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5" priority="43" operator="equal">
      <formula>"APAGADO"</formula>
    </cfRule>
  </conditionalFormatting>
  <conditionalFormatting sqref="H9:H275 I195:AH275 H276:AH276 I277:AH323 H277:H456">
    <cfRule type="notContainsText" dxfId="144" priority="32" operator="notContains" text="Caida">
      <formula>ISERROR(SEARCH("Caida",H9))</formula>
    </cfRule>
    <cfRule type="containsText" dxfId="143" priority="33" operator="containsText" text="Caida">
      <formula>NOT(ISERROR(SEARCH("Caida",H9)))</formula>
    </cfRule>
    <cfRule type="cellIs" dxfId="142" priority="34" operator="lessThan">
      <formula>0.8</formula>
    </cfRule>
    <cfRule type="cellIs" dxfId="141" priority="35" operator="greaterThan">
      <formula>0.8</formula>
    </cfRule>
  </conditionalFormatting>
  <conditionalFormatting sqref="H102:H104">
    <cfRule type="cellIs" dxfId="140" priority="27" operator="equal">
      <formula>"APAGADO"</formula>
    </cfRule>
    <cfRule type="notContainsText" dxfId="139" priority="28" operator="notContains" text="Caida">
      <formula>ISERROR(SEARCH("Caida",H102))</formula>
    </cfRule>
    <cfRule type="containsText" dxfId="138" priority="29" operator="containsText" text="Caida">
      <formula>NOT(ISERROR(SEARCH("Caida",H102)))</formula>
    </cfRule>
    <cfRule type="cellIs" dxfId="137" priority="30" operator="lessThan">
      <formula>0.8</formula>
    </cfRule>
    <cfRule type="cellIs" dxfId="136" priority="31" operator="greaterThan">
      <formula>0.8</formula>
    </cfRule>
  </conditionalFormatting>
  <conditionalFormatting sqref="H109 H356:H357 H456 H467:H640 H4">
    <cfRule type="cellIs" dxfId="135" priority="40" operator="equal">
      <formula>$H$13</formula>
    </cfRule>
  </conditionalFormatting>
  <conditionalFormatting sqref="H109 H356:H357 H456 H467:H640">
    <cfRule type="notContainsText" dxfId="134" priority="36" operator="notContains" text="Caida">
      <formula>ISERROR(SEARCH("Caida",H109))</formula>
    </cfRule>
    <cfRule type="containsText" dxfId="133" priority="37" operator="containsText" text="Caida">
      <formula>NOT(ISERROR(SEARCH("Caida",H109)))</formula>
    </cfRule>
    <cfRule type="cellIs" dxfId="132" priority="38" operator="lessThan">
      <formula>0.8</formula>
    </cfRule>
    <cfRule type="cellIs" dxfId="131" priority="39" operator="greaterThan">
      <formula>0.8</formula>
    </cfRule>
    <cfRule type="cellIs" dxfId="130" priority="41" operator="greaterThan">
      <formula>0.8</formula>
    </cfRule>
  </conditionalFormatting>
  <conditionalFormatting sqref="I326:L328">
    <cfRule type="notContainsText" dxfId="129" priority="176" operator="notContains" text="Caida">
      <formula>ISERROR(SEARCH("Caida",I326))</formula>
    </cfRule>
    <cfRule type="containsText" dxfId="128" priority="177" operator="containsText" text="Caida">
      <formula>NOT(ISERROR(SEARCH("Caida",I326)))</formula>
    </cfRule>
    <cfRule type="cellIs" dxfId="127" priority="178" operator="lessThan">
      <formula>0.8</formula>
    </cfRule>
    <cfRule type="cellIs" dxfId="126" priority="179" operator="greaterThan">
      <formula>0.8</formula>
    </cfRule>
  </conditionalFormatting>
  <conditionalFormatting sqref="I398:L411">
    <cfRule type="cellIs" dxfId="125" priority="174" operator="lessThan">
      <formula>0.8</formula>
    </cfRule>
    <cfRule type="cellIs" dxfId="124" priority="175" operator="greaterThan">
      <formula>0.8</formula>
    </cfRule>
  </conditionalFormatting>
  <conditionalFormatting sqref="I415:L429">
    <cfRule type="cellIs" dxfId="123" priority="164" operator="lessThan">
      <formula>0.8</formula>
    </cfRule>
    <cfRule type="cellIs" dxfId="122" priority="165" operator="greaterThan">
      <formula>0.8</formula>
    </cfRule>
  </conditionalFormatting>
  <conditionalFormatting sqref="I8:M106">
    <cfRule type="cellIs" dxfId="121" priority="14" operator="equal">
      <formula>"APAGADO"</formula>
    </cfRule>
    <cfRule type="notContainsText" dxfId="120" priority="15" operator="notContains" text="Caida">
      <formula>ISERROR(SEARCH("Caida",I8))</formula>
    </cfRule>
    <cfRule type="containsText" dxfId="119" priority="16" operator="containsText" text="Caida">
      <formula>NOT(ISERROR(SEARCH("Caida",I8)))</formula>
    </cfRule>
    <cfRule type="cellIs" dxfId="118" priority="17" operator="lessThan">
      <formula>0.8</formula>
    </cfRule>
    <cfRule type="cellIs" dxfId="117" priority="18" operator="greaterThan">
      <formula>0.8</formula>
    </cfRule>
  </conditionalFormatting>
  <conditionalFormatting sqref="I411:N411 P411:AG411 M194:AG194 I195:AG209 I194:K194">
    <cfRule type="cellIs" dxfId="116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5" priority="191" operator="lessThan">
      <formula>0.8</formula>
    </cfRule>
    <cfRule type="cellIs" dxfId="114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3" priority="189" operator="containsText" text="Caida">
      <formula>NOT(ISERROR(SEARCH("Caida",F125)))</formula>
    </cfRule>
  </conditionalFormatting>
  <conditionalFormatting sqref="I415:AG429">
    <cfRule type="notContainsText" dxfId="112" priority="162" operator="notContains" text="Caida">
      <formula>ISERROR(SEARCH("Caida",I415))</formula>
    </cfRule>
    <cfRule type="containsText" dxfId="111" priority="163" operator="containsText" text="Caida">
      <formula>NOT(ISERROR(SEARCH("Caida",I415)))</formula>
    </cfRule>
  </conditionalFormatting>
  <conditionalFormatting sqref="I333:AH414 F5:G106 F125:G323 F356:H357 F374:G456 H456 I7:Q7">
    <cfRule type="notContainsText" dxfId="110" priority="153" operator="notContains" text="Caida">
      <formula>ISERROR(SEARCH("Caida",F5))</formula>
    </cfRule>
  </conditionalFormatting>
  <conditionalFormatting sqref="I5:AI6">
    <cfRule type="notContainsText" dxfId="109" priority="10" operator="notContains" text="Caida">
      <formula>ISERROR(SEARCH("Caida",I5))</formula>
    </cfRule>
    <cfRule type="containsText" dxfId="108" priority="11" operator="containsText" text="Caida">
      <formula>NOT(ISERROR(SEARCH("Caida",I5)))</formula>
    </cfRule>
    <cfRule type="cellIs" dxfId="107" priority="12" operator="lessThan">
      <formula>0.8</formula>
    </cfRule>
    <cfRule type="cellIs" dxfId="106" priority="13" operator="greaterThan">
      <formula>0.8</formula>
    </cfRule>
  </conditionalFormatting>
  <conditionalFormatting sqref="I5:AI7">
    <cfRule type="cellIs" dxfId="105" priority="9" operator="equal">
      <formula>"APAGADO"</formula>
    </cfRule>
  </conditionalFormatting>
  <conditionalFormatting sqref="N16:AI121 H5:H8 N8:AI14 N15:R15 T15:AI15">
    <cfRule type="cellIs" dxfId="104" priority="22" operator="equal">
      <formula>"APAGADO"</formula>
    </cfRule>
  </conditionalFormatting>
  <conditionalFormatting sqref="P7:AA7">
    <cfRule type="cellIs" dxfId="103" priority="157" operator="equal">
      <formula>"apagado"</formula>
    </cfRule>
  </conditionalFormatting>
  <conditionalFormatting sqref="R7:Y7">
    <cfRule type="notContainsText" dxfId="102" priority="170" operator="notContains" text="Caida">
      <formula>ISERROR(SEARCH("Caida",R7))</formula>
    </cfRule>
    <cfRule type="containsText" dxfId="101" priority="171" operator="containsText" text="Caida">
      <formula>NOT(ISERROR(SEARCH("Caida",R7)))</formula>
    </cfRule>
    <cfRule type="cellIs" dxfId="100" priority="172" operator="lessThan">
      <formula>0.8</formula>
    </cfRule>
    <cfRule type="cellIs" dxfId="99" priority="173" operator="greaterThan">
      <formula>0.8</formula>
    </cfRule>
  </conditionalFormatting>
  <conditionalFormatting sqref="S14:S15">
    <cfRule type="cellIs" dxfId="98" priority="6" operator="equal">
      <formula>"apagado"</formula>
    </cfRule>
  </conditionalFormatting>
  <conditionalFormatting sqref="W150">
    <cfRule type="cellIs" dxfId="97" priority="84" operator="equal">
      <formula>"apagado"</formula>
    </cfRule>
  </conditionalFormatting>
  <conditionalFormatting sqref="W183">
    <cfRule type="cellIs" dxfId="96" priority="83" operator="equal">
      <formula>"apagado"</formula>
    </cfRule>
  </conditionalFormatting>
  <conditionalFormatting sqref="W185">
    <cfRule type="cellIs" dxfId="95" priority="82" operator="equal">
      <formula>"apagado"</formula>
    </cfRule>
  </conditionalFormatting>
  <conditionalFormatting sqref="W190">
    <cfRule type="cellIs" dxfId="94" priority="81" operator="equal">
      <formula>"apagado"</formula>
    </cfRule>
  </conditionalFormatting>
  <conditionalFormatting sqref="W194">
    <cfRule type="cellIs" dxfId="93" priority="80" operator="equal">
      <formula>"apagado"</formula>
    </cfRule>
  </conditionalFormatting>
  <conditionalFormatting sqref="W221">
    <cfRule type="cellIs" dxfId="92" priority="79" operator="equal">
      <formula>"apagado"</formula>
    </cfRule>
  </conditionalFormatting>
  <conditionalFormatting sqref="W245">
    <cfRule type="cellIs" dxfId="91" priority="69" operator="equal">
      <formula>"apagado"</formula>
    </cfRule>
  </conditionalFormatting>
  <conditionalFormatting sqref="W251">
    <cfRule type="cellIs" dxfId="90" priority="70" operator="equal">
      <formula>"apagado"</formula>
    </cfRule>
  </conditionalFormatting>
  <conditionalFormatting sqref="W295:W297">
    <cfRule type="cellIs" dxfId="89" priority="78" operator="equal">
      <formula>"apagado"</formula>
    </cfRule>
  </conditionalFormatting>
  <conditionalFormatting sqref="W333:W339">
    <cfRule type="cellIs" dxfId="88" priority="77" operator="equal">
      <formula>"apagado"</formula>
    </cfRule>
  </conditionalFormatting>
  <conditionalFormatting sqref="W363">
    <cfRule type="cellIs" dxfId="87" priority="76" operator="equal">
      <formula>"apagado"</formula>
    </cfRule>
  </conditionalFormatting>
  <conditionalFormatting sqref="W376:W377">
    <cfRule type="cellIs" dxfId="86" priority="75" operator="equal">
      <formula>"apagado"</formula>
    </cfRule>
  </conditionalFormatting>
  <conditionalFormatting sqref="W394">
    <cfRule type="cellIs" dxfId="85" priority="74" operator="equal">
      <formula>"apagado"</formula>
    </cfRule>
  </conditionalFormatting>
  <conditionalFormatting sqref="W410:W414">
    <cfRule type="cellIs" dxfId="84" priority="73" operator="equal">
      <formula>"apagado"</formula>
    </cfRule>
  </conditionalFormatting>
  <conditionalFormatting sqref="W417:W418">
    <cfRule type="cellIs" dxfId="83" priority="72" operator="equal">
      <formula>"apagado"</formula>
    </cfRule>
  </conditionalFormatting>
  <conditionalFormatting sqref="W426">
    <cfRule type="cellIs" dxfId="82" priority="71" operator="equal">
      <formula>"apagado"</formula>
    </cfRule>
  </conditionalFormatting>
  <conditionalFormatting sqref="Y134:Y136">
    <cfRule type="cellIs" dxfId="81" priority="97" operator="equal">
      <formula>"apagado"</formula>
    </cfRule>
    <cfRule type="notContainsText" dxfId="80" priority="149" operator="notContains" text="Caida">
      <formula>ISERROR(SEARCH("Caida",Y134))</formula>
    </cfRule>
    <cfRule type="containsText" dxfId="79" priority="150" operator="containsText" text="Caida">
      <formula>NOT(ISERROR(SEARCH("Caida",Y134)))</formula>
    </cfRule>
    <cfRule type="cellIs" dxfId="78" priority="151" operator="lessThan">
      <formula>0.8</formula>
    </cfRule>
    <cfRule type="cellIs" dxfId="77" priority="152" operator="greaterThan">
      <formula>0.8</formula>
    </cfRule>
  </conditionalFormatting>
  <conditionalFormatting sqref="Y140:Y145">
    <cfRule type="cellIs" dxfId="76" priority="96" operator="equal">
      <formula>"apagado"</formula>
    </cfRule>
    <cfRule type="notContainsText" dxfId="75" priority="145" operator="notContains" text="Caida">
      <formula>ISERROR(SEARCH("Caida",Y140))</formula>
    </cfRule>
    <cfRule type="containsText" dxfId="74" priority="146" operator="containsText" text="Caida">
      <formula>NOT(ISERROR(SEARCH("Caida",Y140)))</formula>
    </cfRule>
    <cfRule type="cellIs" dxfId="73" priority="147" operator="lessThan">
      <formula>0.8</formula>
    </cfRule>
    <cfRule type="cellIs" dxfId="72" priority="148" operator="greaterThan">
      <formula>0.8</formula>
    </cfRule>
  </conditionalFormatting>
  <conditionalFormatting sqref="Y149">
    <cfRule type="cellIs" dxfId="71" priority="99" operator="equal">
      <formula>"apagado"</formula>
    </cfRule>
    <cfRule type="notContainsText" dxfId="70" priority="141" operator="notContains" text="Caida">
      <formula>ISERROR(SEARCH("Caida",Y149))</formula>
    </cfRule>
    <cfRule type="containsText" dxfId="69" priority="142" operator="containsText" text="Caida">
      <formula>NOT(ISERROR(SEARCH("Caida",Y149)))</formula>
    </cfRule>
    <cfRule type="cellIs" dxfId="68" priority="143" operator="lessThan">
      <formula>0.8</formula>
    </cfRule>
    <cfRule type="cellIs" dxfId="67" priority="144" operator="greaterThan">
      <formula>0.8</formula>
    </cfRule>
  </conditionalFormatting>
  <conditionalFormatting sqref="Y151">
    <cfRule type="cellIs" dxfId="66" priority="98" operator="equal">
      <formula>"apagado"</formula>
    </cfRule>
    <cfRule type="notContainsText" dxfId="65" priority="137" operator="notContains" text="Caida">
      <formula>ISERROR(SEARCH("Caida",Y151))</formula>
    </cfRule>
    <cfRule type="containsText" dxfId="64" priority="138" operator="containsText" text="Caida">
      <formula>NOT(ISERROR(SEARCH("Caida",Y151)))</formula>
    </cfRule>
    <cfRule type="cellIs" dxfId="63" priority="139" operator="lessThan">
      <formula>0.8</formula>
    </cfRule>
    <cfRule type="cellIs" dxfId="62" priority="140" operator="greaterThan">
      <formula>0.8</formula>
    </cfRule>
  </conditionalFormatting>
  <conditionalFormatting sqref="Y167:Y171">
    <cfRule type="cellIs" dxfId="61" priority="100" operator="equal">
      <formula>"apagado"</formula>
    </cfRule>
    <cfRule type="notContainsText" dxfId="60" priority="133" operator="notContains" text="Caida">
      <formula>ISERROR(SEARCH("Caida",Y167))</formula>
    </cfRule>
    <cfRule type="containsText" dxfId="59" priority="134" operator="containsText" text="Caida">
      <formula>NOT(ISERROR(SEARCH("Caida",Y167)))</formula>
    </cfRule>
    <cfRule type="cellIs" dxfId="58" priority="135" operator="lessThan">
      <formula>0.8</formula>
    </cfRule>
    <cfRule type="cellIs" dxfId="57" priority="136" operator="greaterThan">
      <formula>0.8</formula>
    </cfRule>
  </conditionalFormatting>
  <conditionalFormatting sqref="Y190:Y192">
    <cfRule type="cellIs" dxfId="56" priority="101" operator="equal">
      <formula>"apagado"</formula>
    </cfRule>
    <cfRule type="notContainsText" dxfId="55" priority="129" operator="notContains" text="Caida">
      <formula>ISERROR(SEARCH("Caida",Y190))</formula>
    </cfRule>
    <cfRule type="containsText" dxfId="54" priority="130" operator="containsText" text="Caida">
      <formula>NOT(ISERROR(SEARCH("Caida",Y190)))</formula>
    </cfRule>
    <cfRule type="cellIs" dxfId="53" priority="131" operator="lessThan">
      <formula>0.8</formula>
    </cfRule>
    <cfRule type="cellIs" dxfId="52" priority="132" operator="greaterThan">
      <formula>0.8</formula>
    </cfRule>
  </conditionalFormatting>
  <conditionalFormatting sqref="Y194">
    <cfRule type="cellIs" dxfId="51" priority="102" operator="equal">
      <formula>"apagado"</formula>
    </cfRule>
    <cfRule type="notContainsText" dxfId="50" priority="125" operator="notContains" text="Caida">
      <formula>ISERROR(SEARCH("Caida",Y194))</formula>
    </cfRule>
    <cfRule type="containsText" dxfId="49" priority="126" operator="containsText" text="Caida">
      <formula>NOT(ISERROR(SEARCH("Caida",Y194)))</formula>
    </cfRule>
    <cfRule type="cellIs" dxfId="48" priority="127" operator="lessThan">
      <formula>0.8</formula>
    </cfRule>
    <cfRule type="cellIs" dxfId="47" priority="128" operator="greaterThan">
      <formula>0.8</formula>
    </cfRule>
  </conditionalFormatting>
  <conditionalFormatting sqref="Y208">
    <cfRule type="cellIs" dxfId="46" priority="103" operator="equal">
      <formula>"apagado"</formula>
    </cfRule>
    <cfRule type="notContainsText" dxfId="45" priority="121" operator="notContains" text="Caida">
      <formula>ISERROR(SEARCH("Caida",Y208))</formula>
    </cfRule>
    <cfRule type="containsText" dxfId="44" priority="122" operator="containsText" text="Caida">
      <formula>NOT(ISERROR(SEARCH("Caida",Y208)))</formula>
    </cfRule>
    <cfRule type="cellIs" dxfId="43" priority="123" operator="lessThan">
      <formula>0.8</formula>
    </cfRule>
    <cfRule type="cellIs" dxfId="42" priority="124" operator="greaterThan">
      <formula>0.8</formula>
    </cfRule>
  </conditionalFormatting>
  <conditionalFormatting sqref="Y221:Y223">
    <cfRule type="cellIs" dxfId="41" priority="104" operator="equal">
      <formula>"apagado"</formula>
    </cfRule>
    <cfRule type="notContainsText" dxfId="40" priority="117" operator="notContains" text="Caida">
      <formula>ISERROR(SEARCH("Caida",Y221))</formula>
    </cfRule>
    <cfRule type="containsText" dxfId="39" priority="118" operator="containsText" text="Caida">
      <formula>NOT(ISERROR(SEARCH("Caida",Y221)))</formula>
    </cfRule>
    <cfRule type="cellIs" dxfId="38" priority="119" operator="lessThan">
      <formula>0.8</formula>
    </cfRule>
    <cfRule type="cellIs" dxfId="37" priority="120" operator="greaterThan">
      <formula>0.8</formula>
    </cfRule>
  </conditionalFormatting>
  <conditionalFormatting sqref="Y229">
    <cfRule type="cellIs" dxfId="36" priority="105" operator="equal">
      <formula>"apagado"</formula>
    </cfRule>
    <cfRule type="notContainsText" dxfId="35" priority="113" operator="notContains" text="Caida">
      <formula>ISERROR(SEARCH("Caida",Y229))</formula>
    </cfRule>
    <cfRule type="containsText" dxfId="34" priority="114" operator="containsText" text="Caida">
      <formula>NOT(ISERROR(SEARCH("Caida",Y229)))</formula>
    </cfRule>
    <cfRule type="cellIs" dxfId="33" priority="115" operator="lessThan">
      <formula>0.8</formula>
    </cfRule>
    <cfRule type="cellIs" dxfId="32" priority="116" operator="greaterThan">
      <formula>0.8</formula>
    </cfRule>
  </conditionalFormatting>
  <conditionalFormatting sqref="Y246:Y248">
    <cfRule type="cellIs" dxfId="31" priority="106" operator="equal">
      <formula>"apagado"</formula>
    </cfRule>
    <cfRule type="notContainsText" dxfId="30" priority="109" operator="notContains" text="Caida">
      <formula>ISERROR(SEARCH("Caida",Y246))</formula>
    </cfRule>
    <cfRule type="containsText" dxfId="29" priority="110" operator="containsText" text="Caida">
      <formula>NOT(ISERROR(SEARCH("Caida",Y246)))</formula>
    </cfRule>
    <cfRule type="cellIs" dxfId="28" priority="111" operator="lessThan">
      <formula>0.8</formula>
    </cfRule>
    <cfRule type="cellIs" dxfId="27" priority="112" operator="greaterThan">
      <formula>0.8</formula>
    </cfRule>
  </conditionalFormatting>
  <conditionalFormatting sqref="Y416:Y418">
    <cfRule type="cellIs" dxfId="26" priority="107" operator="equal">
      <formula>"apagado"</formula>
    </cfRule>
  </conditionalFormatting>
  <conditionalFormatting sqref="Y421">
    <cfRule type="cellIs" dxfId="25" priority="108" operator="equal">
      <formula>"apagado"</formula>
    </cfRule>
  </conditionalFormatting>
  <conditionalFormatting sqref="Z7">
    <cfRule type="notContainsText" dxfId="24" priority="85" operator="notContains" text="Caida">
      <formula>ISERROR(SEARCH("Caida",Z7))</formula>
    </cfRule>
    <cfRule type="containsText" dxfId="23" priority="86" operator="containsText" text="Caida">
      <formula>NOT(ISERROR(SEARCH("Caida",Z7)))</formula>
    </cfRule>
    <cfRule type="cellIs" dxfId="22" priority="87" operator="lessThan">
      <formula>0.8</formula>
    </cfRule>
    <cfRule type="cellIs" dxfId="21" priority="88" operator="greaterThan">
      <formula>0.8</formula>
    </cfRule>
  </conditionalFormatting>
  <conditionalFormatting sqref="AA7:AJ7 G324:G328">
    <cfRule type="containsText" dxfId="20" priority="185" operator="containsText" text="Caida">
      <formula>NOT(ISERROR(SEARCH("Caida",G7)))</formula>
    </cfRule>
    <cfRule type="cellIs" dxfId="19" priority="186" operator="lessThan">
      <formula>0.8</formula>
    </cfRule>
    <cfRule type="cellIs" dxfId="18" priority="187" operator="greaterThan">
      <formula>0.8</formula>
    </cfRule>
  </conditionalFormatting>
  <conditionalFormatting sqref="AB122:AH124">
    <cfRule type="notContainsText" dxfId="17" priority="158" operator="notContains" text="Caida">
      <formula>ISERROR(SEARCH("Caida",AB122))</formula>
    </cfRule>
    <cfRule type="containsText" dxfId="16" priority="159" operator="containsText" text="Caida">
      <formula>NOT(ISERROR(SEARCH("Caida",AB122)))</formula>
    </cfRule>
    <cfRule type="cellIs" dxfId="15" priority="160" operator="lessThan">
      <formula>0.8</formula>
    </cfRule>
    <cfRule type="cellIs" dxfId="14" priority="161" operator="greaterThan">
      <formula>0.8</formula>
    </cfRule>
  </conditionalFormatting>
  <conditionalFormatting sqref="AH122:AH209 F5:G106 AB122:AG124 I125:AG193">
    <cfRule type="cellIs" dxfId="13" priority="44" operator="equal">
      <formula>"APAGADO"</formula>
    </cfRule>
  </conditionalFormatting>
  <conditionalFormatting sqref="AH324:AH357 G328:G357 I333:AG397 AH358:AJ426 G415:G456 AI122:AI234 AI235:AJ357 AJ8:AJ234 I430:AA456">
    <cfRule type="cellIs" dxfId="12" priority="182" operator="lessThan">
      <formula>0.8</formula>
    </cfRule>
  </conditionalFormatting>
  <conditionalFormatting sqref="AI109 AI122:AI456 AB467:AB478 AB479:AJ640">
    <cfRule type="cellIs" dxfId="11" priority="19" operator="equal">
      <formula>"APAGADO"</formula>
    </cfRule>
  </conditionalFormatting>
  <conditionalFormatting sqref="AI109 AI122:AI456 AI479:AI640">
    <cfRule type="notContainsText" dxfId="10" priority="20" operator="notContains" text="Caida">
      <formula>ISERROR(SEARCH("Caida",AI109))</formula>
    </cfRule>
  </conditionalFormatting>
  <conditionalFormatting sqref="AI109 AI122:AI456 AI479:AJ640">
    <cfRule type="containsText" dxfId="9" priority="21" operator="containsText" text="Caida">
      <formula>NOT(ISERROR(SEARCH("Caida",AI109)))</formula>
    </cfRule>
  </conditionalFormatting>
  <conditionalFormatting sqref="AJ5:AJ6">
    <cfRule type="notContainsText" dxfId="8" priority="1" operator="notContains" text="Caida">
      <formula>ISERROR(SEARCH("Caida",AJ5))</formula>
    </cfRule>
    <cfRule type="containsText" dxfId="7" priority="2" operator="containsText" text="Caida">
      <formula>NOT(ISERROR(SEARCH("Caida",AJ5)))</formula>
    </cfRule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AJ8:AJ234 AI235:AJ357 AH324:AH357 G328:G357 I333:AG397 AH358:AJ426 G415:G456 AI122:AI234 I430:AA456">
    <cfRule type="cellIs" dxfId="4" priority="183" operator="greaterThan">
      <formula>0.8</formula>
    </cfRule>
  </conditionalFormatting>
  <conditionalFormatting sqref="AJ8:AJ456 G324:G328 AA7:AJ7 F109:AH109 F467:AB478 F479:AH640 AJ479:AJ640">
    <cfRule type="notContainsText" dxfId="3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2023-08-08T15:36:11Z</dcterms:modified>
</cp:coreProperties>
</file>