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D904E841-7F13-40BB-994B-0D61FE84D03B}" xr6:coauthVersionLast="47" xr6:coauthVersionMax="47" xr10:uidLastSave="{00000000-0000-0000-0000-000000000000}"/>
  <bookViews>
    <workbookView xWindow="-120" yWindow="-120" windowWidth="20730" windowHeight="117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" i="24" l="1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K479" i="2" s="1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I77" i="24"/>
  <c r="J77" i="24" s="1"/>
  <c r="H77" i="24"/>
  <c r="I70" i="24"/>
  <c r="J70" i="24" s="1"/>
  <c r="H70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83" i="2" l="1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G46" i="14" s="1"/>
  <c r="I2" i="26"/>
  <c r="E38" i="14" s="1"/>
  <c r="G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G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I195" i="24" s="1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45" i="14" l="1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I96" i="24" s="1"/>
  <c r="I98" i="24"/>
  <c r="B48" i="14"/>
  <c r="H95" i="24" s="1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I132" i="24"/>
  <c r="J132" i="24" s="1"/>
  <c r="J89" i="24" l="1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H106" i="24"/>
  <c r="H99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I76" i="24"/>
  <c r="C79" i="24"/>
  <c r="C128" i="24"/>
  <c r="I69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H76" i="24" s="1"/>
  <c r="J76" i="24" s="1"/>
  <c r="AE2" i="10"/>
  <c r="C27" i="14" s="1"/>
  <c r="H75" i="24" s="1"/>
  <c r="AE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E17" i="14"/>
  <c r="C111" i="24"/>
  <c r="E18" i="14"/>
  <c r="C118" i="2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H74" i="24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I75" i="24"/>
  <c r="J75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H78" i="24" s="1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H68" i="24" s="1"/>
  <c r="AD1" i="2"/>
  <c r="D20" i="14"/>
  <c r="H69" i="24" s="1"/>
  <c r="J69" i="24" s="1"/>
  <c r="X2" i="11"/>
  <c r="S2" i="11"/>
  <c r="I14" i="2"/>
  <c r="J14" i="2"/>
  <c r="E103" i="24" l="1"/>
  <c r="D104" i="24"/>
  <c r="E104" i="24" s="1"/>
  <c r="B20" i="14"/>
  <c r="H67" i="24" s="1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I68" i="24"/>
  <c r="J68" i="24" s="1"/>
  <c r="G20" i="14"/>
  <c r="H71" i="24" s="1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<sst xmlns="http://schemas.openxmlformats.org/spreadsheetml/2006/main" count="4236" uniqueCount="1471">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</sst>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45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21</c:v>
                </c:pt>
                <c:pt idx="3">
                  <c:v>12</c:v>
                </c:pt>
                <c:pt idx="4">
                  <c:v>12</c:v>
                </c:pt>
                <c:pt idx="5">
                  <c:v>9</c:v>
                </c:pt>
                <c:pt idx="6">
                  <c:v>7</c:v>
                </c:pt>
                <c:pt idx="7">
                  <c:v>13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2.9045643153526972E-2</c:v>
                      </c:pt>
                      <c:pt idx="2">
                        <c:v>2.4896265560165973E-2</c:v>
                      </c:pt>
                      <c:pt idx="3">
                        <c:v>0.18672199170124482</c:v>
                      </c:pt>
                      <c:pt idx="4">
                        <c:v>1.6597510373443983E-2</c:v>
                      </c:pt>
                      <c:pt idx="5">
                        <c:v>2.4896265560165973E-2</c:v>
                      </c:pt>
                      <c:pt idx="6">
                        <c:v>2.4896265560165973E-2</c:v>
                      </c:pt>
                      <c:pt idx="7">
                        <c:v>2.9045643153526972E-2</c:v>
                      </c:pt>
                      <c:pt idx="8">
                        <c:v>0.15352697095435686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0.10900473933649289</c:v>
                      </c:pt>
                      <c:pt idx="1">
                        <c:v>0.10900473933649289</c:v>
                      </c:pt>
                      <c:pt idx="2">
                        <c:v>9.9526066350710901E-2</c:v>
                      </c:pt>
                      <c:pt idx="3">
                        <c:v>5.6872037914691941E-2</c:v>
                      </c:pt>
                      <c:pt idx="4">
                        <c:v>5.6872037914691941E-2</c:v>
                      </c:pt>
                      <c:pt idx="5">
                        <c:v>4.2654028436018961E-2</c:v>
                      </c:pt>
                      <c:pt idx="6">
                        <c:v>3.3175355450236969E-2</c:v>
                      </c:pt>
                      <c:pt idx="7">
                        <c:v>6.1611374407582936E-2</c:v>
                      </c:pt>
                      <c:pt idx="8">
                        <c:v>4.2654028436018961E-2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2.9045643153526972E-2</c:v>
                </c:pt>
                <c:pt idx="2">
                  <c:v>2.4896265560165973E-2</c:v>
                </c:pt>
                <c:pt idx="3">
                  <c:v>0.18672199170124482</c:v>
                </c:pt>
                <c:pt idx="4">
                  <c:v>1.6597510373443983E-2</c:v>
                </c:pt>
                <c:pt idx="5">
                  <c:v>2.4896265560165973E-2</c:v>
                </c:pt>
                <c:pt idx="6">
                  <c:v>2.4896265560165973E-2</c:v>
                </c:pt>
                <c:pt idx="7">
                  <c:v>2.9045643153526972E-2</c:v>
                </c:pt>
                <c:pt idx="8">
                  <c:v>0.15352697095435686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0.10900473933649289</c:v>
                </c:pt>
                <c:pt idx="1">
                  <c:v>0.10900473933649289</c:v>
                </c:pt>
                <c:pt idx="2">
                  <c:v>9.9526066350710901E-2</c:v>
                </c:pt>
                <c:pt idx="3">
                  <c:v>5.6872037914691941E-2</c:v>
                </c:pt>
                <c:pt idx="4">
                  <c:v>5.6872037914691941E-2</c:v>
                </c:pt>
                <c:pt idx="5">
                  <c:v>4.2654028436018961E-2</c:v>
                </c:pt>
                <c:pt idx="6">
                  <c:v>3.3175355450236969E-2</c:v>
                </c:pt>
                <c:pt idx="7">
                  <c:v>6.1611374407582936E-2</c:v>
                </c:pt>
                <c:pt idx="8">
                  <c:v>4.2654028436018961E-2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7</c:v>
                      </c:pt>
                      <c:pt idx="2">
                        <c:v>6</c:v>
                      </c:pt>
                      <c:pt idx="3">
                        <c:v>45</c:v>
                      </c:pt>
                      <c:pt idx="4">
                        <c:v>4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37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23</c:v>
                      </c:pt>
                      <c:pt idx="2">
                        <c:v>21</c:v>
                      </c:pt>
                      <c:pt idx="3">
                        <c:v>12</c:v>
                      </c:pt>
                      <c:pt idx="4">
                        <c:v>12</c:v>
                      </c:pt>
                      <c:pt idx="5">
                        <c:v>9</c:v>
                      </c:pt>
                      <c:pt idx="6">
                        <c:v>7</c:v>
                      </c:pt>
                      <c:pt idx="7">
                        <c:v>13</c:v>
                      </c:pt>
                      <c:pt idx="8">
                        <c:v>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53" zoomScaleNormal="53" workbookViewId="0">
      <pane xSplit="11" ySplit="4" topLeftCell="T5" activePane="bottomRight" state="frozen"/>
      <selection pane="topRight" activeCell="M1" sqref="M1"/>
      <selection pane="bottomLeft" activeCell="A5" sqref="A5"/>
      <selection pane="bottomRight" activeCell="T11" sqref="T11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8.28515625" customWidth="1"/>
    <col min="5" max="5" width="25.7109375" style="79" bestFit="1" customWidth="1"/>
    <col min="6" max="6" width="25" style="83" bestFit="1" customWidth="1"/>
    <col min="7" max="7" width="31.425781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482</v>
      </c>
      <c r="V2" s="75">
        <f t="shared" si="4"/>
        <v>482</v>
      </c>
      <c r="W2" s="75">
        <f t="shared" si="4"/>
        <v>482</v>
      </c>
      <c r="X2" s="75">
        <f t="shared" si="4"/>
        <v>482</v>
      </c>
      <c r="Y2" s="75">
        <f t="shared" si="4"/>
        <v>482</v>
      </c>
      <c r="Z2" s="75">
        <f t="shared" si="4"/>
        <v>482</v>
      </c>
      <c r="AA2" s="75">
        <f t="shared" si="4"/>
        <v>482</v>
      </c>
      <c r="AB2" s="75">
        <f t="shared" si="4"/>
        <v>482</v>
      </c>
      <c r="AC2" s="75">
        <f t="shared" si="4"/>
        <v>482</v>
      </c>
      <c r="AD2" s="75">
        <f t="shared" si="4"/>
        <v>482</v>
      </c>
      <c r="AE2" s="75">
        <f t="shared" si="4"/>
        <v>482</v>
      </c>
      <c r="AF2" s="75">
        <f t="shared" si="4"/>
        <v>482</v>
      </c>
      <c r="AG2" s="75">
        <f t="shared" si="4"/>
        <v>482</v>
      </c>
      <c r="AH2" s="75">
        <f t="shared" si="4"/>
        <v>482</v>
      </c>
      <c r="AI2" s="75">
        <f t="shared" si="4"/>
        <v>482</v>
      </c>
      <c r="AJ2" s="75">
        <f t="shared" si="4"/>
        <v>482</v>
      </c>
      <c r="AK2" s="75">
        <f t="shared" si="4"/>
        <v>482</v>
      </c>
      <c r="AL2" s="75">
        <f t="shared" si="4"/>
        <v>482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COUNTIF(X4:X498, "apagado")</f>
        <v>0</v>
      </c>
      <c r="Y3" s="12">
        <f>COUNTIF(Y4:Y498, "apagado")</f>
        <v>0</v>
      </c>
      <c r="Z3" s="12">
        <f t="shared" ref="Z3:AP3" si="7">COUNTIF(Z4:Z600,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1452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1452</v>
      </c>
      <c r="P6" s="88"/>
      <c r="Q6" s="88" t="s">
        <v>1452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1452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1452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1452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1452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1452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1452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1452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1452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20</v>
      </c>
      <c r="J15" s="34">
        <f t="shared" si="9"/>
        <v>8</v>
      </c>
      <c r="K15" s="35">
        <f t="shared" si="10"/>
        <v>0.7142857142857143</v>
      </c>
      <c r="L15" s="88" t="s">
        <v>1452</v>
      </c>
      <c r="M15" s="88" t="s">
        <v>1452</v>
      </c>
      <c r="N15" s="88" t="s">
        <v>1452</v>
      </c>
      <c r="O15" s="88" t="s">
        <v>1452</v>
      </c>
      <c r="P15" s="88"/>
      <c r="Q15" s="88" t="s">
        <v>1452</v>
      </c>
      <c r="R15" s="88" t="s">
        <v>1452</v>
      </c>
      <c r="S15" s="88" t="s">
        <v>1452</v>
      </c>
      <c r="T15" s="88" t="s">
        <v>1452</v>
      </c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8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8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8"/>
        <v>28</v>
      </c>
      <c r="J20" s="34">
        <f t="shared" ref="J20:J23" si="14">COUNTIF(L20:AM20,"APAGADO")</f>
        <v>0</v>
      </c>
      <c r="K20" s="35">
        <f t="shared" ref="K20:K23" si="15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8"/>
        <v>28</v>
      </c>
      <c r="J21" s="34">
        <f t="shared" si="14"/>
        <v>0</v>
      </c>
      <c r="K21" s="35">
        <f t="shared" si="15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8"/>
        <v>28</v>
      </c>
      <c r="J22" s="34">
        <f t="shared" si="14"/>
        <v>0</v>
      </c>
      <c r="K22" s="35">
        <f t="shared" si="15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8"/>
        <v>28</v>
      </c>
      <c r="J23" s="34">
        <f t="shared" si="14"/>
        <v>0</v>
      </c>
      <c r="K23" s="35">
        <f t="shared" si="15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27</v>
      </c>
      <c r="J55" s="34">
        <f t="shared" si="9"/>
        <v>1</v>
      </c>
      <c r="K55" s="35">
        <f t="shared" si="10"/>
        <v>0.9642857142857143</v>
      </c>
      <c r="L55" s="88"/>
      <c r="M55" s="88"/>
      <c r="N55" s="88"/>
      <c r="O55" s="88"/>
      <c r="P55" s="88"/>
      <c r="Q55" s="88"/>
      <c r="R55" s="88" t="s">
        <v>1452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26</v>
      </c>
      <c r="J67" s="34">
        <f t="shared" si="9"/>
        <v>2</v>
      </c>
      <c r="K67" s="35">
        <f t="shared" si="10"/>
        <v>0.9285714285714286</v>
      </c>
      <c r="L67" s="88"/>
      <c r="M67" s="88"/>
      <c r="N67" s="88"/>
      <c r="O67" s="88"/>
      <c r="P67" s="88"/>
      <c r="Q67" s="88" t="s">
        <v>1452</v>
      </c>
      <c r="R67" s="88"/>
      <c r="S67" s="88"/>
      <c r="T67" s="88" t="s">
        <v>1452</v>
      </c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26</v>
      </c>
      <c r="J70" s="34">
        <f t="shared" si="9"/>
        <v>2</v>
      </c>
      <c r="K70" s="35">
        <f t="shared" si="10"/>
        <v>0.9285714285714286</v>
      </c>
      <c r="L70" s="88"/>
      <c r="M70" s="88"/>
      <c r="N70" s="88"/>
      <c r="O70" s="88"/>
      <c r="P70" s="88"/>
      <c r="Q70" s="88" t="s">
        <v>1452</v>
      </c>
      <c r="R70" s="88"/>
      <c r="S70" s="88"/>
      <c r="T70" s="88" t="s">
        <v>1452</v>
      </c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26</v>
      </c>
      <c r="J79" s="34">
        <f t="shared" si="17"/>
        <v>2</v>
      </c>
      <c r="K79" s="35">
        <f t="shared" si="18"/>
        <v>0.9285714285714286</v>
      </c>
      <c r="L79" s="88" t="s">
        <v>1452</v>
      </c>
      <c r="M79" s="88" t="s">
        <v>1452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6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6"/>
        <v>28</v>
      </c>
      <c r="J107" s="34">
        <f t="shared" si="21"/>
        <v>0</v>
      </c>
      <c r="K107" s="35">
        <f t="shared" si="22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1388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1387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1452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/>
      <c r="N115" s="88"/>
      <c r="O115" s="88"/>
      <c r="P115" s="88"/>
      <c r="Q115" s="88" t="s">
        <v>1452</v>
      </c>
      <c r="R115" s="88" t="s">
        <v>1452</v>
      </c>
      <c r="S115" s="88"/>
      <c r="T115" s="88" t="s">
        <v>1452</v>
      </c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1452</v>
      </c>
      <c r="Q130" s="88" t="s">
        <v>1452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1452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1452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1452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1452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3"/>
        <v>23</v>
      </c>
      <c r="J148" s="34">
        <f t="shared" ref="J148:J252" si="24">COUNTIF(L148:AM148,"APAGADO")</f>
        <v>5</v>
      </c>
      <c r="K148" s="35">
        <f t="shared" ref="K148:K252" si="25">(I148)/(J148+I148)</f>
        <v>0.8214285714285714</v>
      </c>
      <c r="L148" s="88" t="s">
        <v>1452</v>
      </c>
      <c r="M148" s="88" t="s">
        <v>1452</v>
      </c>
      <c r="N148" s="88" t="s">
        <v>1452</v>
      </c>
      <c r="O148" s="88" t="s">
        <v>1452</v>
      </c>
      <c r="P148" s="88"/>
      <c r="Q148" s="88"/>
      <c r="R148" s="88"/>
      <c r="S148" s="88" t="s">
        <v>1452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3"/>
        <v>27</v>
      </c>
      <c r="J151" s="34">
        <f t="shared" si="24"/>
        <v>1</v>
      </c>
      <c r="K151" s="35">
        <f t="shared" si="25"/>
        <v>0.9642857142857143</v>
      </c>
      <c r="L151" s="88"/>
      <c r="M151" s="88"/>
      <c r="N151" s="88"/>
      <c r="O151" s="88"/>
      <c r="P151" s="88" t="s">
        <v>1452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3"/>
        <v>26</v>
      </c>
      <c r="J152" s="34">
        <f t="shared" si="24"/>
        <v>2</v>
      </c>
      <c r="K152" s="35">
        <f t="shared" si="25"/>
        <v>0.9285714285714286</v>
      </c>
      <c r="L152" s="88" t="s">
        <v>1452</v>
      </c>
      <c r="M152" s="88" t="s">
        <v>1452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1452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3"/>
        <v>28</v>
      </c>
      <c r="J166" s="34">
        <f t="shared" si="24"/>
        <v>0</v>
      </c>
      <c r="K166" s="35">
        <f t="shared" si="25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3"/>
        <v>28</v>
      </c>
      <c r="J167" s="34">
        <f t="shared" si="24"/>
        <v>0</v>
      </c>
      <c r="K167" s="35">
        <f t="shared" si="25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3"/>
        <v>28</v>
      </c>
      <c r="J168" s="34">
        <f t="shared" si="24"/>
        <v>0</v>
      </c>
      <c r="K168" s="35">
        <f t="shared" si="25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1359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1360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1452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1452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1452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1452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1452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1452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1452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1452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1452</v>
      </c>
      <c r="P187" s="88" t="s">
        <v>1452</v>
      </c>
      <c r="Q187" s="88"/>
      <c r="R187" s="88"/>
      <c r="S187" s="88" t="s">
        <v>1452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1452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1452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1452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1452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1452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3"/>
        <v>19</v>
      </c>
      <c r="J194" s="34">
        <f t="shared" si="24"/>
        <v>9</v>
      </c>
      <c r="K194" s="35">
        <f t="shared" si="25"/>
        <v>0.6785714285714286</v>
      </c>
      <c r="L194" s="88" t="s">
        <v>1452</v>
      </c>
      <c r="M194" s="88" t="s">
        <v>1452</v>
      </c>
      <c r="N194" s="88" t="s">
        <v>1452</v>
      </c>
      <c r="O194" s="88" t="s">
        <v>1452</v>
      </c>
      <c r="P194" s="88" t="s">
        <v>1452</v>
      </c>
      <c r="Q194" s="88" t="s">
        <v>1452</v>
      </c>
      <c r="R194" s="89" t="s">
        <v>1452</v>
      </c>
      <c r="S194" s="88" t="s">
        <v>1452</v>
      </c>
      <c r="T194" s="88" t="s">
        <v>1452</v>
      </c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3"/>
        <v>25</v>
      </c>
      <c r="J195" s="34">
        <f t="shared" si="24"/>
        <v>3</v>
      </c>
      <c r="K195" s="35">
        <f t="shared" si="25"/>
        <v>0.8928571428571429</v>
      </c>
      <c r="L195" s="88" t="s">
        <v>1452</v>
      </c>
      <c r="M195" s="88" t="s">
        <v>1452</v>
      </c>
      <c r="N195" s="88" t="s">
        <v>1452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3"/>
        <v>19</v>
      </c>
      <c r="J196" s="34">
        <f t="shared" si="24"/>
        <v>9</v>
      </c>
      <c r="K196" s="35">
        <f t="shared" si="25"/>
        <v>0.6785714285714286</v>
      </c>
      <c r="L196" s="88" t="s">
        <v>1452</v>
      </c>
      <c r="M196" s="88" t="s">
        <v>1452</v>
      </c>
      <c r="N196" s="88" t="s">
        <v>1452</v>
      </c>
      <c r="O196" s="88" t="s">
        <v>1452</v>
      </c>
      <c r="P196" s="88" t="s">
        <v>1452</v>
      </c>
      <c r="Q196" s="88" t="s">
        <v>1452</v>
      </c>
      <c r="R196" s="88" t="s">
        <v>1452</v>
      </c>
      <c r="S196" s="88" t="s">
        <v>1452</v>
      </c>
      <c r="T196" s="88" t="s">
        <v>1452</v>
      </c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3"/>
        <v>28</v>
      </c>
      <c r="J197" s="34">
        <f t="shared" si="24"/>
        <v>0</v>
      </c>
      <c r="K197" s="35">
        <f t="shared" si="25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3"/>
        <v>28</v>
      </c>
      <c r="J198" s="34">
        <f t="shared" si="24"/>
        <v>0</v>
      </c>
      <c r="K198" s="35">
        <f t="shared" si="25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1361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1452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1452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1452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1452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1452</v>
      </c>
      <c r="P208" s="88" t="s">
        <v>1452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1452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1373</v>
      </c>
      <c r="C211" t="s">
        <v>1145</v>
      </c>
      <c r="D211" t="s">
        <v>1374</v>
      </c>
      <c r="E211" s="33" t="s">
        <v>19</v>
      </c>
      <c r="F211" s="33" t="s">
        <v>1139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1452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30"/>
        <v>26</v>
      </c>
      <c r="J216" s="34">
        <f t="shared" si="24"/>
        <v>2</v>
      </c>
      <c r="K216" s="35">
        <f t="shared" si="25"/>
        <v>0.9285714285714286</v>
      </c>
      <c r="L216" s="88"/>
      <c r="M216" s="88"/>
      <c r="N216" s="88"/>
      <c r="O216" s="88"/>
      <c r="P216" s="88"/>
      <c r="Q216" s="88"/>
      <c r="R216" s="88"/>
      <c r="S216" s="88" t="s">
        <v>1452</v>
      </c>
      <c r="T216" s="88" t="s">
        <v>1452</v>
      </c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30"/>
        <v>26</v>
      </c>
      <c r="J218" s="34">
        <f t="shared" si="24"/>
        <v>2</v>
      </c>
      <c r="K218" s="35">
        <f t="shared" si="25"/>
        <v>0.9285714285714286</v>
      </c>
      <c r="L218" s="88"/>
      <c r="M218" s="88"/>
      <c r="N218" s="88"/>
      <c r="O218" s="88"/>
      <c r="P218" s="88"/>
      <c r="Q218" s="88"/>
      <c r="R218" s="88"/>
      <c r="S218" s="88" t="s">
        <v>1452</v>
      </c>
      <c r="T218" s="88" t="s">
        <v>1452</v>
      </c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1452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30"/>
        <v>26</v>
      </c>
      <c r="J221" s="34">
        <f t="shared" si="24"/>
        <v>2</v>
      </c>
      <c r="K221" s="35">
        <f t="shared" si="25"/>
        <v>0.9285714285714286</v>
      </c>
      <c r="L221" s="88"/>
      <c r="M221" s="88"/>
      <c r="N221" s="88"/>
      <c r="O221" s="88"/>
      <c r="P221" s="88"/>
      <c r="Q221" s="88" t="s">
        <v>1452</v>
      </c>
      <c r="R221" s="88"/>
      <c r="S221" s="88"/>
      <c r="T221" s="88" t="s">
        <v>1452</v>
      </c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30"/>
        <v>19</v>
      </c>
      <c r="J224" s="34">
        <f t="shared" si="24"/>
        <v>9</v>
      </c>
      <c r="K224" s="35">
        <f t="shared" si="25"/>
        <v>0.6785714285714286</v>
      </c>
      <c r="L224" s="88" t="s">
        <v>1452</v>
      </c>
      <c r="M224" s="88" t="s">
        <v>1452</v>
      </c>
      <c r="N224" s="88" t="s">
        <v>1452</v>
      </c>
      <c r="O224" s="88" t="s">
        <v>1452</v>
      </c>
      <c r="P224" s="88" t="s">
        <v>1452</v>
      </c>
      <c r="Q224" s="88" t="s">
        <v>1452</v>
      </c>
      <c r="R224" s="88" t="s">
        <v>1452</v>
      </c>
      <c r="S224" s="88" t="s">
        <v>1452</v>
      </c>
      <c r="T224" s="88" t="s">
        <v>1452</v>
      </c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30"/>
        <v>20</v>
      </c>
      <c r="J230" s="34">
        <f t="shared" si="24"/>
        <v>8</v>
      </c>
      <c r="K230" s="35">
        <f t="shared" si="25"/>
        <v>0.7142857142857143</v>
      </c>
      <c r="L230" s="88" t="s">
        <v>1452</v>
      </c>
      <c r="M230" s="88" t="s">
        <v>1452</v>
      </c>
      <c r="N230" s="88" t="s">
        <v>1452</v>
      </c>
      <c r="O230" s="88" t="s">
        <v>1452</v>
      </c>
      <c r="P230" s="88"/>
      <c r="Q230" s="88" t="s">
        <v>1452</v>
      </c>
      <c r="R230" s="88" t="s">
        <v>1452</v>
      </c>
      <c r="S230" s="88" t="s">
        <v>1452</v>
      </c>
      <c r="T230" s="88" t="s">
        <v>1452</v>
      </c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30"/>
        <v>19</v>
      </c>
      <c r="J231" s="34">
        <f t="shared" si="24"/>
        <v>9</v>
      </c>
      <c r="K231" s="35">
        <f t="shared" si="25"/>
        <v>0.6785714285714286</v>
      </c>
      <c r="L231" s="88" t="s">
        <v>1452</v>
      </c>
      <c r="M231" s="88" t="s">
        <v>1452</v>
      </c>
      <c r="N231" s="88" t="s">
        <v>1452</v>
      </c>
      <c r="O231" s="88" t="s">
        <v>1452</v>
      </c>
      <c r="P231" s="88" t="s">
        <v>1452</v>
      </c>
      <c r="Q231" s="88" t="s">
        <v>1452</v>
      </c>
      <c r="R231" s="88" t="s">
        <v>1452</v>
      </c>
      <c r="S231" s="88" t="s">
        <v>1452</v>
      </c>
      <c r="T231" s="88" t="s">
        <v>1452</v>
      </c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1362</v>
      </c>
      <c r="I232" s="34">
        <f>COUNTIF(L232:AM232,"")</f>
        <v>21</v>
      </c>
      <c r="J232" s="34">
        <f>COUNTIF(L232:AM232,"APAGADO")</f>
        <v>7</v>
      </c>
      <c r="K232" s="35">
        <f>(I232)/(J232+I232)</f>
        <v>0.75</v>
      </c>
      <c r="L232" s="88" t="s">
        <v>1452</v>
      </c>
      <c r="M232" s="88" t="s">
        <v>1452</v>
      </c>
      <c r="N232" s="88" t="s">
        <v>1452</v>
      </c>
      <c r="O232" s="88" t="s">
        <v>1452</v>
      </c>
      <c r="P232" s="88"/>
      <c r="Q232" s="88"/>
      <c r="R232" s="88" t="s">
        <v>1452</v>
      </c>
      <c r="S232" s="88" t="s">
        <v>1452</v>
      </c>
      <c r="T232" s="88" t="s">
        <v>1452</v>
      </c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30"/>
        <v>28</v>
      </c>
      <c r="J233" s="34">
        <f t="shared" si="24"/>
        <v>0</v>
      </c>
      <c r="K233" s="35">
        <f t="shared" si="25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30"/>
        <v>28</v>
      </c>
      <c r="J234" s="34">
        <f t="shared" si="24"/>
        <v>0</v>
      </c>
      <c r="K234" s="35">
        <f t="shared" si="25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1384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1363</v>
      </c>
      <c r="I235" s="34">
        <f>COUNTIF(L235:AM235,"")</f>
        <v>28</v>
      </c>
      <c r="J235" s="34">
        <f>COUNTIF(L235:AM235,"APAGADO")</f>
        <v>0</v>
      </c>
      <c r="K235" s="35">
        <f>(I235)/(J235+I235)</f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1383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1364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30"/>
        <v>25</v>
      </c>
      <c r="J239" s="34">
        <f t="shared" si="24"/>
        <v>3</v>
      </c>
      <c r="K239" s="35">
        <f t="shared" si="25"/>
        <v>0.8928571428571429</v>
      </c>
      <c r="L239" s="88" t="s">
        <v>1452</v>
      </c>
      <c r="M239" s="88" t="s">
        <v>1452</v>
      </c>
      <c r="N239" s="88" t="s">
        <v>1452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 t="s">
        <v>1452</v>
      </c>
      <c r="M240" s="88" t="s">
        <v>1452</v>
      </c>
      <c r="N240" s="88" t="s">
        <v>1452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1365</v>
      </c>
      <c r="I241" s="34">
        <f>COUNTIF(L241:AM241,"")</f>
        <v>25</v>
      </c>
      <c r="J241" s="34">
        <f>COUNTIF(L241:AM241,"APAGADO")</f>
        <v>3</v>
      </c>
      <c r="K241" s="35">
        <f>(I241)/(J241+I241)</f>
        <v>0.8928571428571429</v>
      </c>
      <c r="L241" s="88" t="s">
        <v>1452</v>
      </c>
      <c r="M241" s="88" t="s">
        <v>1452</v>
      </c>
      <c r="N241" s="88" t="s">
        <v>1452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1366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30"/>
        <v>19</v>
      </c>
      <c r="J245" s="34">
        <f t="shared" si="24"/>
        <v>9</v>
      </c>
      <c r="K245" s="35">
        <f t="shared" si="25"/>
        <v>0.6785714285714286</v>
      </c>
      <c r="L245" s="88" t="s">
        <v>1452</v>
      </c>
      <c r="M245" s="88" t="s">
        <v>1452</v>
      </c>
      <c r="N245" s="88" t="s">
        <v>1452</v>
      </c>
      <c r="O245" s="88" t="s">
        <v>1452</v>
      </c>
      <c r="P245" s="88" t="s">
        <v>1452</v>
      </c>
      <c r="Q245" s="88" t="s">
        <v>1452</v>
      </c>
      <c r="R245" s="88" t="s">
        <v>1452</v>
      </c>
      <c r="S245" s="88" t="s">
        <v>1452</v>
      </c>
      <c r="T245" s="88" t="s">
        <v>1452</v>
      </c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30"/>
        <v>25</v>
      </c>
      <c r="J246" s="34">
        <f t="shared" si="24"/>
        <v>3</v>
      </c>
      <c r="K246" s="35">
        <f t="shared" si="25"/>
        <v>0.8928571428571429</v>
      </c>
      <c r="L246" s="88" t="s">
        <v>1452</v>
      </c>
      <c r="M246" s="88" t="s">
        <v>1452</v>
      </c>
      <c r="N246" s="88" t="s">
        <v>1452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30"/>
        <v>25</v>
      </c>
      <c r="J247" s="34">
        <f t="shared" si="24"/>
        <v>3</v>
      </c>
      <c r="K247" s="35">
        <f t="shared" si="25"/>
        <v>0.8928571428571429</v>
      </c>
      <c r="L247" s="88" t="s">
        <v>1452</v>
      </c>
      <c r="M247" s="88" t="s">
        <v>1452</v>
      </c>
      <c r="N247" s="88" t="s">
        <v>1452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1367</v>
      </c>
      <c r="I248" s="34">
        <f>COUNTIF(L248:AM248,"")</f>
        <v>25</v>
      </c>
      <c r="J248" s="34">
        <f>COUNTIF(L248:AM248,"APAGADO")</f>
        <v>3</v>
      </c>
      <c r="K248" s="35">
        <f>(I248)/(J248+I248)</f>
        <v>0.8928571428571429</v>
      </c>
      <c r="L248" s="88" t="s">
        <v>1452</v>
      </c>
      <c r="M248" s="88" t="s">
        <v>1452</v>
      </c>
      <c r="N248" s="88" t="s">
        <v>1452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30"/>
        <v>28</v>
      </c>
      <c r="J249" s="34">
        <f t="shared" si="24"/>
        <v>0</v>
      </c>
      <c r="K249" s="35">
        <f t="shared" si="25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30"/>
        <v>28</v>
      </c>
      <c r="J250" s="34">
        <f t="shared" si="24"/>
        <v>0</v>
      </c>
      <c r="K250" s="35">
        <f t="shared" si="25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1368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1369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1380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1452</v>
      </c>
      <c r="M255" s="88" t="s">
        <v>1452</v>
      </c>
      <c r="N255" s="88" t="s">
        <v>1452</v>
      </c>
      <c r="O255" s="88" t="s">
        <v>1452</v>
      </c>
      <c r="P255" s="88"/>
      <c r="Q255" s="88"/>
      <c r="R255" s="88"/>
      <c r="S255" s="88" t="s">
        <v>1452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1381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1452</v>
      </c>
      <c r="M256" s="88" t="s">
        <v>1452</v>
      </c>
      <c r="N256" s="88" t="s">
        <v>1452</v>
      </c>
      <c r="O256" s="88" t="s">
        <v>1452</v>
      </c>
      <c r="P256" s="88"/>
      <c r="Q256" s="88"/>
      <c r="R256" s="88"/>
      <c r="S256" s="88" t="s">
        <v>1452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1382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1452</v>
      </c>
      <c r="M257" s="88" t="s">
        <v>1452</v>
      </c>
      <c r="N257" s="88" t="s">
        <v>1452</v>
      </c>
      <c r="O257" s="88" t="s">
        <v>1452</v>
      </c>
      <c r="P257" s="88"/>
      <c r="Q257" s="88"/>
      <c r="R257" s="88"/>
      <c r="S257" s="88" t="s">
        <v>1452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30"/>
        <v>28</v>
      </c>
      <c r="J258" s="34">
        <f t="shared" si="37"/>
        <v>0</v>
      </c>
      <c r="K258" s="35">
        <f t="shared" si="38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30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30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30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30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5">COUNTIF(L271:AM271,"")</f>
        <v>28</v>
      </c>
      <c r="J271" s="34">
        <f t="shared" si="37"/>
        <v>0</v>
      </c>
      <c r="K271" s="35">
        <f t="shared" si="38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5"/>
        <v>28</v>
      </c>
      <c r="J272" s="34">
        <f t="shared" si="37"/>
        <v>0</v>
      </c>
      <c r="K272" s="35">
        <f t="shared" si="38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5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5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5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1385</v>
      </c>
      <c r="C276" t="s">
        <v>1146</v>
      </c>
      <c r="D276" t="s">
        <v>1386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6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1452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5"/>
        <v>27</v>
      </c>
      <c r="J282" s="34">
        <f t="shared" si="37"/>
        <v>1</v>
      </c>
      <c r="K282" s="35">
        <f t="shared" si="38"/>
        <v>0.9642857142857143</v>
      </c>
      <c r="L282" s="88"/>
      <c r="M282" s="88"/>
      <c r="N282" s="88"/>
      <c r="O282" s="88" t="s">
        <v>1452</v>
      </c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5"/>
        <v>26</v>
      </c>
      <c r="J283" s="34">
        <f t="shared" si="37"/>
        <v>2</v>
      </c>
      <c r="K283" s="35">
        <f t="shared" si="38"/>
        <v>0.9285714285714286</v>
      </c>
      <c r="L283" s="88"/>
      <c r="M283" s="88"/>
      <c r="N283" s="88"/>
      <c r="O283" s="88" t="s">
        <v>1452</v>
      </c>
      <c r="P283" s="88"/>
      <c r="Q283" s="88"/>
      <c r="R283" s="88"/>
      <c r="S283" s="88"/>
      <c r="T283" s="88" t="s">
        <v>1452</v>
      </c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5"/>
        <v>26</v>
      </c>
      <c r="J284" s="34">
        <f>COUNTIF(L284:AM284,"APAGADO")</f>
        <v>2</v>
      </c>
      <c r="K284" s="35">
        <f>(I284)/(J284+I284)</f>
        <v>0.9285714285714286</v>
      </c>
      <c r="L284" s="88"/>
      <c r="M284" s="88"/>
      <c r="N284" s="88"/>
      <c r="O284" s="88" t="s">
        <v>1452</v>
      </c>
      <c r="P284" s="88"/>
      <c r="Q284" s="88"/>
      <c r="R284" s="88"/>
      <c r="S284" s="88"/>
      <c r="T284" s="88" t="s">
        <v>1452</v>
      </c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5"/>
        <v>26</v>
      </c>
      <c r="J285" s="34">
        <f>COUNTIF(L285:AM285,"APAGADO")</f>
        <v>2</v>
      </c>
      <c r="K285" s="35">
        <f>(I285)/(J285+I285)</f>
        <v>0.9285714285714286</v>
      </c>
      <c r="L285" s="88"/>
      <c r="M285" s="88"/>
      <c r="N285" s="88"/>
      <c r="O285" s="88" t="s">
        <v>1452</v>
      </c>
      <c r="P285" s="88"/>
      <c r="Q285" s="88"/>
      <c r="R285" s="88"/>
      <c r="S285" s="88"/>
      <c r="T285" s="88" t="s">
        <v>1452</v>
      </c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5"/>
        <v>26</v>
      </c>
      <c r="J286" s="34">
        <f>COUNTIF(L286:AM286,"APAGADO")</f>
        <v>2</v>
      </c>
      <c r="K286" s="35">
        <f>(I286)/(J286+I286)</f>
        <v>0.9285714285714286</v>
      </c>
      <c r="L286" s="88"/>
      <c r="M286" s="88"/>
      <c r="N286" s="88"/>
      <c r="O286" s="88" t="s">
        <v>1452</v>
      </c>
      <c r="P286" s="88"/>
      <c r="Q286" s="88"/>
      <c r="R286" s="88"/>
      <c r="S286" s="88"/>
      <c r="T286" s="88" t="s">
        <v>1452</v>
      </c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5"/>
        <v>26</v>
      </c>
      <c r="J287" s="34">
        <f>COUNTIF(L287:AM287,"APAGADO")</f>
        <v>2</v>
      </c>
      <c r="K287" s="35">
        <f>(I287)/(J287+I287)</f>
        <v>0.9285714285714286</v>
      </c>
      <c r="L287" s="88"/>
      <c r="M287" s="88"/>
      <c r="N287" s="88"/>
      <c r="O287" s="88" t="s">
        <v>1452</v>
      </c>
      <c r="P287" s="88"/>
      <c r="Q287" s="88"/>
      <c r="R287" s="88"/>
      <c r="S287" s="88"/>
      <c r="T287" s="88" t="s">
        <v>1452</v>
      </c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5"/>
        <v>27</v>
      </c>
      <c r="J293" s="34">
        <f t="shared" si="37"/>
        <v>1</v>
      </c>
      <c r="K293" s="35">
        <f t="shared" si="38"/>
        <v>0.9642857142857143</v>
      </c>
      <c r="L293" s="88"/>
      <c r="M293" s="88"/>
      <c r="N293" s="88"/>
      <c r="O293" s="88"/>
      <c r="P293" s="88"/>
      <c r="Q293" s="88"/>
      <c r="R293" s="88"/>
      <c r="S293" s="88"/>
      <c r="T293" s="88" t="s">
        <v>1452</v>
      </c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1452</v>
      </c>
      <c r="O294" s="88" t="s">
        <v>1452</v>
      </c>
      <c r="P294" s="88"/>
      <c r="Q294" s="88" t="s">
        <v>1452</v>
      </c>
      <c r="R294" s="88" t="s">
        <v>1452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5"/>
        <v>27</v>
      </c>
      <c r="J295" s="34">
        <f t="shared" si="37"/>
        <v>1</v>
      </c>
      <c r="K295" s="35">
        <f t="shared" si="38"/>
        <v>0.9642857142857143</v>
      </c>
      <c r="L295" s="88"/>
      <c r="M295" s="88"/>
      <c r="N295" s="88"/>
      <c r="O295" s="88"/>
      <c r="P295" s="88"/>
      <c r="Q295" s="88"/>
      <c r="R295" s="88"/>
      <c r="S295" s="88"/>
      <c r="T295" s="88" t="s">
        <v>1452</v>
      </c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27</v>
      </c>
      <c r="J296" s="34">
        <f>COUNTIF(L296:AM296,"APAGADO")</f>
        <v>1</v>
      </c>
      <c r="K296" s="35">
        <f>(I296)/(J296+I296)</f>
        <v>0.9642857142857143</v>
      </c>
      <c r="L296" s="88"/>
      <c r="M296" s="88"/>
      <c r="N296" s="88"/>
      <c r="O296" s="88"/>
      <c r="P296" s="88"/>
      <c r="Q296" s="88"/>
      <c r="R296" s="88"/>
      <c r="S296" s="88"/>
      <c r="T296" s="88" t="s">
        <v>1452</v>
      </c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27</v>
      </c>
      <c r="J297" s="34">
        <f>COUNTIF(L297:AM297,"APAGADO")</f>
        <v>1</v>
      </c>
      <c r="K297" s="35">
        <f>(I297)/(J297+I297)</f>
        <v>0.9642857142857143</v>
      </c>
      <c r="L297" s="88"/>
      <c r="M297" s="88"/>
      <c r="N297" s="88"/>
      <c r="O297" s="88"/>
      <c r="P297" s="88"/>
      <c r="Q297" s="88"/>
      <c r="R297" s="88"/>
      <c r="S297" s="88"/>
      <c r="T297" s="88" t="s">
        <v>1452</v>
      </c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1452</v>
      </c>
      <c r="M299" s="88" t="s">
        <v>1452</v>
      </c>
      <c r="N299" s="88" t="s">
        <v>1452</v>
      </c>
      <c r="O299" s="88" t="s">
        <v>1452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5"/>
        <v>27</v>
      </c>
      <c r="J301" s="34">
        <f>COUNTIF(L301:AM301,"APAGADO")</f>
        <v>1</v>
      </c>
      <c r="K301" s="35">
        <f>(I301)/(J301+I301)</f>
        <v>0.9642857142857143</v>
      </c>
      <c r="L301" s="88"/>
      <c r="M301" s="88"/>
      <c r="N301" s="88"/>
      <c r="O301" s="88"/>
      <c r="P301" s="88"/>
      <c r="Q301" s="88"/>
      <c r="R301" s="88"/>
      <c r="S301" s="88"/>
      <c r="T301" s="88" t="s">
        <v>1452</v>
      </c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5"/>
        <v>27</v>
      </c>
      <c r="J302" s="34">
        <f>COUNTIF(L302:AM302,"APAGADO")</f>
        <v>1</v>
      </c>
      <c r="K302" s="35">
        <f>(I302)/(J302+I302)</f>
        <v>0.9642857142857143</v>
      </c>
      <c r="L302" s="88"/>
      <c r="M302" s="88"/>
      <c r="N302" s="88"/>
      <c r="O302" s="88"/>
      <c r="P302" s="88"/>
      <c r="Q302" s="88"/>
      <c r="R302" s="88"/>
      <c r="S302" s="88"/>
      <c r="T302" s="88" t="s">
        <v>1452</v>
      </c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5"/>
        <v>27</v>
      </c>
      <c r="J303" s="34">
        <f>COUNTIF(L303:AM303,"APAGADO")</f>
        <v>1</v>
      </c>
      <c r="K303" s="35">
        <f>(I303)/(J303+I303)</f>
        <v>0.9642857142857143</v>
      </c>
      <c r="L303" s="88"/>
      <c r="M303" s="88"/>
      <c r="N303" s="88"/>
      <c r="O303" s="88"/>
      <c r="P303" s="88"/>
      <c r="Q303" s="88"/>
      <c r="R303" s="88"/>
      <c r="S303" s="88"/>
      <c r="T303" s="88" t="s">
        <v>1452</v>
      </c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5"/>
        <v>27</v>
      </c>
      <c r="J304" s="34">
        <f t="shared" si="37"/>
        <v>1</v>
      </c>
      <c r="K304" s="35">
        <f t="shared" si="38"/>
        <v>0.9642857142857143</v>
      </c>
      <c r="L304" s="88"/>
      <c r="M304" s="88"/>
      <c r="N304" s="88"/>
      <c r="O304" s="88"/>
      <c r="P304" s="88"/>
      <c r="Q304" s="88"/>
      <c r="R304" s="88"/>
      <c r="S304" s="88"/>
      <c r="T304" s="88" t="s">
        <v>1452</v>
      </c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5"/>
        <v>27</v>
      </c>
      <c r="J305" s="34">
        <f t="shared" si="37"/>
        <v>1</v>
      </c>
      <c r="K305" s="35">
        <f t="shared" si="38"/>
        <v>0.9642857142857143</v>
      </c>
      <c r="L305" s="88"/>
      <c r="M305" s="88"/>
      <c r="N305" s="88"/>
      <c r="O305" s="88"/>
      <c r="P305" s="88"/>
      <c r="Q305" s="88"/>
      <c r="R305" s="88"/>
      <c r="S305" s="88"/>
      <c r="T305" s="88" t="s">
        <v>1452</v>
      </c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5"/>
        <v>27</v>
      </c>
      <c r="J306" s="34">
        <f t="shared" si="37"/>
        <v>1</v>
      </c>
      <c r="K306" s="35">
        <f t="shared" si="38"/>
        <v>0.9642857142857143</v>
      </c>
      <c r="L306" s="88"/>
      <c r="M306" s="88"/>
      <c r="N306" s="88"/>
      <c r="O306" s="88"/>
      <c r="P306" s="88"/>
      <c r="Q306" s="88"/>
      <c r="R306" s="88"/>
      <c r="S306" s="88"/>
      <c r="T306" s="88" t="s">
        <v>1452</v>
      </c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5"/>
        <v>27</v>
      </c>
      <c r="J307" s="34">
        <f t="shared" si="37"/>
        <v>1</v>
      </c>
      <c r="K307" s="35">
        <f t="shared" si="38"/>
        <v>0.9642857142857143</v>
      </c>
      <c r="L307" s="88"/>
      <c r="M307" s="88"/>
      <c r="N307" s="88"/>
      <c r="O307" s="88"/>
      <c r="P307" s="88"/>
      <c r="Q307" s="88"/>
      <c r="R307" s="88"/>
      <c r="S307" s="88"/>
      <c r="T307" s="88" t="s">
        <v>1452</v>
      </c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5"/>
        <v>27</v>
      </c>
      <c r="J308" s="34">
        <f t="shared" si="37"/>
        <v>1</v>
      </c>
      <c r="K308" s="35">
        <f t="shared" si="38"/>
        <v>0.9642857142857143</v>
      </c>
      <c r="L308" s="88"/>
      <c r="M308" s="88"/>
      <c r="N308" s="88"/>
      <c r="O308" s="88"/>
      <c r="P308" s="88"/>
      <c r="Q308" s="88"/>
      <c r="R308" s="88"/>
      <c r="S308" s="88"/>
      <c r="T308" s="88" t="s">
        <v>1452</v>
      </c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5"/>
        <v>27</v>
      </c>
      <c r="J309" s="34">
        <f t="shared" si="37"/>
        <v>1</v>
      </c>
      <c r="K309" s="35">
        <f t="shared" si="38"/>
        <v>0.9642857142857143</v>
      </c>
      <c r="L309" s="88"/>
      <c r="M309" s="88"/>
      <c r="N309" s="88"/>
      <c r="O309" s="88"/>
      <c r="P309" s="88"/>
      <c r="Q309" s="88"/>
      <c r="R309" s="88"/>
      <c r="S309" s="88"/>
      <c r="T309" s="88" t="s">
        <v>1452</v>
      </c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5"/>
        <v>26</v>
      </c>
      <c r="J310" s="34">
        <f>COUNTIF(L310:AM310,"APAGADO")</f>
        <v>2</v>
      </c>
      <c r="K310" s="35">
        <f>(I310)/(J310+I310)</f>
        <v>0.9285714285714286</v>
      </c>
      <c r="L310" s="88"/>
      <c r="M310" s="88"/>
      <c r="N310" s="88"/>
      <c r="O310" s="88"/>
      <c r="P310" s="88"/>
      <c r="Q310" s="88"/>
      <c r="R310" s="88" t="s">
        <v>1452</v>
      </c>
      <c r="S310" s="88"/>
      <c r="T310" s="88" t="s">
        <v>1452</v>
      </c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5"/>
        <v>27</v>
      </c>
      <c r="J311" s="34">
        <f>COUNTIF(L311:AM311,"APAGADO")</f>
        <v>1</v>
      </c>
      <c r="K311" s="35">
        <f>(I311)/(J311+I311)</f>
        <v>0.9642857142857143</v>
      </c>
      <c r="L311" s="88"/>
      <c r="M311" s="88"/>
      <c r="N311" s="88"/>
      <c r="O311" s="88"/>
      <c r="P311" s="88"/>
      <c r="Q311" s="88"/>
      <c r="R311" s="88"/>
      <c r="S311" s="88"/>
      <c r="T311" s="88" t="s">
        <v>1452</v>
      </c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1452</v>
      </c>
      <c r="S312" s="88"/>
      <c r="T312" s="88" t="s">
        <v>1452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5"/>
        <v>25</v>
      </c>
      <c r="J319" s="34">
        <f t="shared" si="49"/>
        <v>3</v>
      </c>
      <c r="K319" s="35">
        <f t="shared" si="50"/>
        <v>0.8928571428571429</v>
      </c>
      <c r="L319" s="88" t="s">
        <v>1452</v>
      </c>
      <c r="M319" s="88" t="s">
        <v>1452</v>
      </c>
      <c r="N319" s="88" t="s">
        <v>1452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5"/>
        <v>25</v>
      </c>
      <c r="J320" s="34">
        <f t="shared" si="49"/>
        <v>3</v>
      </c>
      <c r="K320" s="35">
        <f t="shared" si="50"/>
        <v>0.8928571428571429</v>
      </c>
      <c r="L320" s="88" t="s">
        <v>1452</v>
      </c>
      <c r="M320" s="88" t="s">
        <v>1452</v>
      </c>
      <c r="N320" s="88" t="s">
        <v>1452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5"/>
        <v>25</v>
      </c>
      <c r="J321" s="34">
        <f t="shared" si="49"/>
        <v>3</v>
      </c>
      <c r="K321" s="35">
        <f t="shared" si="50"/>
        <v>0.8928571428571429</v>
      </c>
      <c r="L321" s="88" t="s">
        <v>1452</v>
      </c>
      <c r="M321" s="88" t="s">
        <v>1452</v>
      </c>
      <c r="N321" s="88" t="s">
        <v>1452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5"/>
        <v>25</v>
      </c>
      <c r="J322" s="34">
        <f t="shared" si="49"/>
        <v>3</v>
      </c>
      <c r="K322" s="35">
        <f t="shared" si="50"/>
        <v>0.8928571428571429</v>
      </c>
      <c r="L322" s="88" t="s">
        <v>1452</v>
      </c>
      <c r="M322" s="88" t="s">
        <v>1452</v>
      </c>
      <c r="N322" s="88" t="s">
        <v>1452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1452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28</v>
      </c>
      <c r="G332" s="33"/>
      <c r="H332" s="33" t="s">
        <v>1225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27</v>
      </c>
      <c r="J338" s="34">
        <f>COUNTIF(L338:AM338,"APAGADO")</f>
        <v>1</v>
      </c>
      <c r="K338" s="35">
        <f>(I338)/(J338+I338)</f>
        <v>0.9642857142857143</v>
      </c>
      <c r="L338" s="88"/>
      <c r="M338" s="88"/>
      <c r="N338" s="88"/>
      <c r="O338" s="88"/>
      <c r="P338" s="88" t="s">
        <v>1452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1452</v>
      </c>
      <c r="M342" s="88" t="s">
        <v>1452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1">COUNTIF(L347:AM347,"")</f>
        <v>28</v>
      </c>
      <c r="J347" s="34">
        <f t="shared" si="49"/>
        <v>0</v>
      </c>
      <c r="K347" s="35">
        <f t="shared" si="50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1"/>
        <v>28</v>
      </c>
      <c r="J349" s="34">
        <f t="shared" si="49"/>
        <v>0</v>
      </c>
      <c r="K349" s="35">
        <f t="shared" si="50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1"/>
        <v>28</v>
      </c>
      <c r="J350" s="34">
        <f t="shared" si="49"/>
        <v>0</v>
      </c>
      <c r="K350" s="35">
        <f t="shared" si="50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23</v>
      </c>
      <c r="J351" s="34">
        <f>COUNTIF(L351:AM351,"APAGADO")</f>
        <v>5</v>
      </c>
      <c r="K351" s="35">
        <f>(I351)/(J351+I351)</f>
        <v>0.8214285714285714</v>
      </c>
      <c r="L351" s="88"/>
      <c r="M351" s="88"/>
      <c r="N351" s="88"/>
      <c r="O351" s="88" t="s">
        <v>1452</v>
      </c>
      <c r="P351" s="88" t="s">
        <v>1452</v>
      </c>
      <c r="Q351" s="88" t="s">
        <v>1452</v>
      </c>
      <c r="R351" s="88"/>
      <c r="S351" s="88" t="s">
        <v>1452</v>
      </c>
      <c r="T351" s="88" t="s">
        <v>1452</v>
      </c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1377</v>
      </c>
      <c r="C356" t="s">
        <v>1146</v>
      </c>
      <c r="D356" s="86" t="s">
        <v>1376</v>
      </c>
      <c r="E356" s="33" t="s">
        <v>73</v>
      </c>
      <c r="F356" s="33" t="s">
        <v>28</v>
      </c>
      <c r="G356" s="33"/>
      <c r="H356" s="33" t="s">
        <v>1378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1452</v>
      </c>
      <c r="M356" s="88" t="s">
        <v>1452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1375</v>
      </c>
      <c r="C357" t="s">
        <v>1146</v>
      </c>
      <c r="D357" s="86" t="s">
        <v>1376</v>
      </c>
      <c r="E357" s="33" t="s">
        <v>73</v>
      </c>
      <c r="F357" s="33" t="s">
        <v>28</v>
      </c>
      <c r="G357" s="33"/>
      <c r="H357" s="33" t="s">
        <v>1379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1"/>
        <v>28</v>
      </c>
      <c r="J358" s="34">
        <f t="shared" si="49"/>
        <v>0</v>
      </c>
      <c r="K358" s="35">
        <f t="shared" si="50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1452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1452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1371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23</v>
      </c>
      <c r="J380" s="34">
        <f t="shared" si="49"/>
        <v>5</v>
      </c>
      <c r="K380" s="35">
        <f t="shared" si="50"/>
        <v>0.8214285714285714</v>
      </c>
      <c r="L380" s="88" t="s">
        <v>1452</v>
      </c>
      <c r="M380" s="88" t="s">
        <v>1452</v>
      </c>
      <c r="N380" s="88" t="s">
        <v>1452</v>
      </c>
      <c r="O380" s="88" t="s">
        <v>1452</v>
      </c>
      <c r="P380" s="88"/>
      <c r="Q380" s="88"/>
      <c r="R380" s="88"/>
      <c r="S380" s="88" t="s">
        <v>1452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1452</v>
      </c>
      <c r="M387" s="88" t="s">
        <v>1452</v>
      </c>
      <c r="N387" s="88" t="s">
        <v>1452</v>
      </c>
      <c r="O387" s="88" t="s">
        <v>1452</v>
      </c>
      <c r="P387" s="88"/>
      <c r="Q387" s="88"/>
      <c r="R387" s="88"/>
      <c r="S387" s="88" t="s">
        <v>1452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1452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9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9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9"/>
        <v>27</v>
      </c>
      <c r="J415" s="34">
        <f t="shared" si="57"/>
        <v>1</v>
      </c>
      <c r="K415" s="35">
        <f t="shared" si="58"/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 t="s">
        <v>1452</v>
      </c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9"/>
        <v>27</v>
      </c>
      <c r="J416" s="34">
        <f t="shared" si="57"/>
        <v>1</v>
      </c>
      <c r="K416" s="35">
        <f t="shared" si="58"/>
        <v>0.9642857142857143</v>
      </c>
      <c r="L416" s="88"/>
      <c r="M416" s="88"/>
      <c r="N416" s="88"/>
      <c r="O416" s="88"/>
      <c r="P416" s="88"/>
      <c r="Q416" s="88"/>
      <c r="R416" s="88"/>
      <c r="S416" s="88"/>
      <c r="T416" s="88" t="s">
        <v>1452</v>
      </c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9"/>
        <v>27</v>
      </c>
      <c r="J417" s="34">
        <f t="shared" si="57"/>
        <v>1</v>
      </c>
      <c r="K417" s="35">
        <f t="shared" si="58"/>
        <v>0.9642857142857143</v>
      </c>
      <c r="L417" s="88"/>
      <c r="M417" s="88"/>
      <c r="N417" s="88"/>
      <c r="O417" s="88"/>
      <c r="P417" s="88"/>
      <c r="Q417" s="88"/>
      <c r="R417" s="88"/>
      <c r="S417" s="88"/>
      <c r="T417" s="88" t="s">
        <v>1452</v>
      </c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9"/>
        <v>27</v>
      </c>
      <c r="J418" s="34">
        <f t="shared" si="57"/>
        <v>1</v>
      </c>
      <c r="K418" s="35">
        <f t="shared" si="58"/>
        <v>0.9642857142857143</v>
      </c>
      <c r="L418" s="88"/>
      <c r="M418" s="88"/>
      <c r="N418" s="88"/>
      <c r="O418" s="88"/>
      <c r="P418" s="88"/>
      <c r="Q418" s="88"/>
      <c r="R418" s="88"/>
      <c r="S418" s="88"/>
      <c r="T418" s="88" t="s">
        <v>1452</v>
      </c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9"/>
        <v>27</v>
      </c>
      <c r="J419" s="34">
        <f t="shared" si="57"/>
        <v>1</v>
      </c>
      <c r="K419" s="35">
        <f t="shared" si="58"/>
        <v>0.9642857142857143</v>
      </c>
      <c r="L419" s="88"/>
      <c r="M419" s="88"/>
      <c r="N419" s="88"/>
      <c r="O419" s="88"/>
      <c r="P419" s="88"/>
      <c r="Q419" s="88"/>
      <c r="R419" s="88"/>
      <c r="S419" s="88"/>
      <c r="T419" s="88" t="s">
        <v>1452</v>
      </c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9"/>
        <v>27</v>
      </c>
      <c r="J420" s="34">
        <f t="shared" si="57"/>
        <v>1</v>
      </c>
      <c r="K420" s="35">
        <f t="shared" si="58"/>
        <v>0.9642857142857143</v>
      </c>
      <c r="L420" s="88"/>
      <c r="M420" s="88"/>
      <c r="N420" s="88"/>
      <c r="O420" s="88"/>
      <c r="P420" s="88"/>
      <c r="Q420" s="88"/>
      <c r="R420" s="88"/>
      <c r="S420" s="88"/>
      <c r="T420" s="88" t="s">
        <v>1452</v>
      </c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9"/>
        <v>27</v>
      </c>
      <c r="J421" s="34">
        <f>COUNTIF(L421:AM421,"APAGADO")</f>
        <v>1</v>
      </c>
      <c r="K421" s="35">
        <f>(I421)/(J421+I421)</f>
        <v>0.9642857142857143</v>
      </c>
      <c r="L421" s="88"/>
      <c r="M421" s="88"/>
      <c r="N421" s="88"/>
      <c r="O421" s="88"/>
      <c r="P421" s="88"/>
      <c r="Q421" s="88"/>
      <c r="R421" s="88"/>
      <c r="S421" s="88"/>
      <c r="T421" s="88" t="s">
        <v>1452</v>
      </c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9"/>
        <v>27</v>
      </c>
      <c r="J422" s="34">
        <f t="shared" si="57"/>
        <v>1</v>
      </c>
      <c r="K422" s="35">
        <f t="shared" si="58"/>
        <v>0.9642857142857143</v>
      </c>
      <c r="L422" s="88"/>
      <c r="M422" s="88"/>
      <c r="N422" s="88"/>
      <c r="O422" s="88"/>
      <c r="P422" s="88"/>
      <c r="Q422" s="88"/>
      <c r="R422" s="88"/>
      <c r="S422" s="88"/>
      <c r="T422" s="88" t="s">
        <v>1452</v>
      </c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1452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9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1396</v>
      </c>
      <c r="B457" s="33">
        <v>21</v>
      </c>
      <c r="C457" t="s">
        <v>1412</v>
      </c>
      <c r="D457" t="s">
        <v>1389</v>
      </c>
      <c r="E457" s="33" t="s">
        <v>1417</v>
      </c>
      <c r="F457" s="33" t="s">
        <v>1395</v>
      </c>
      <c r="G457" s="33"/>
      <c r="H457" s="83" t="s">
        <v>1402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1396</v>
      </c>
      <c r="B458" s="33" t="s">
        <v>1397</v>
      </c>
      <c r="C458" t="s">
        <v>1412</v>
      </c>
      <c r="D458" t="s">
        <v>1389</v>
      </c>
      <c r="E458" s="33" t="s">
        <v>1394</v>
      </c>
      <c r="F458" s="33" t="s">
        <v>1395</v>
      </c>
      <c r="G458" s="33"/>
      <c r="H458" s="33" t="s">
        <v>1407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1396</v>
      </c>
      <c r="B459" s="33">
        <v>22</v>
      </c>
      <c r="C459" t="s">
        <v>1412</v>
      </c>
      <c r="D459" t="s">
        <v>1390</v>
      </c>
      <c r="E459" s="33" t="s">
        <v>1417</v>
      </c>
      <c r="F459" s="33" t="s">
        <v>1395</v>
      </c>
      <c r="G459" s="33"/>
      <c r="H459" s="83" t="s">
        <v>1403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1396</v>
      </c>
      <c r="B460" s="33" t="s">
        <v>1398</v>
      </c>
      <c r="C460" t="s">
        <v>1412</v>
      </c>
      <c r="D460" t="s">
        <v>1390</v>
      </c>
      <c r="E460" s="33" t="s">
        <v>1394</v>
      </c>
      <c r="F460" s="33" t="s">
        <v>1395</v>
      </c>
      <c r="G460" s="33"/>
      <c r="H460" s="33" t="s">
        <v>1408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1396</v>
      </c>
      <c r="B461" s="33">
        <v>23</v>
      </c>
      <c r="C461" t="s">
        <v>1412</v>
      </c>
      <c r="D461" t="s">
        <v>1391</v>
      </c>
      <c r="E461" s="33" t="s">
        <v>1417</v>
      </c>
      <c r="F461" s="33" t="s">
        <v>1395</v>
      </c>
      <c r="G461" s="33"/>
      <c r="H461" s="83" t="s">
        <v>1404</v>
      </c>
      <c r="I461" s="34">
        <f t="shared" si="62"/>
        <v>28</v>
      </c>
      <c r="J461" s="34">
        <f t="shared" si="63"/>
        <v>0</v>
      </c>
      <c r="K461" s="35">
        <f t="shared" si="64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1396</v>
      </c>
      <c r="B462" s="33" t="s">
        <v>1399</v>
      </c>
      <c r="C462" t="s">
        <v>1412</v>
      </c>
      <c r="D462" t="s">
        <v>1391</v>
      </c>
      <c r="E462" s="33" t="s">
        <v>1394</v>
      </c>
      <c r="F462" s="33" t="s">
        <v>1395</v>
      </c>
      <c r="G462" s="33"/>
      <c r="H462" s="33" t="s">
        <v>1409</v>
      </c>
      <c r="I462" s="34">
        <f t="shared" si="62"/>
        <v>28</v>
      </c>
      <c r="J462" s="34">
        <f t="shared" si="63"/>
        <v>0</v>
      </c>
      <c r="K462" s="35">
        <f t="shared" si="64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1396</v>
      </c>
      <c r="B463" s="33">
        <v>24</v>
      </c>
      <c r="C463" t="s">
        <v>1412</v>
      </c>
      <c r="D463" t="s">
        <v>1392</v>
      </c>
      <c r="E463" s="33" t="s">
        <v>1417</v>
      </c>
      <c r="F463" s="33" t="s">
        <v>1395</v>
      </c>
      <c r="G463" s="33"/>
      <c r="H463" s="83" t="s">
        <v>1405</v>
      </c>
      <c r="I463" s="34">
        <f t="shared" si="62"/>
        <v>26</v>
      </c>
      <c r="J463" s="34">
        <f t="shared" si="63"/>
        <v>2</v>
      </c>
      <c r="K463" s="35">
        <f t="shared" si="64"/>
        <v>0.9285714285714286</v>
      </c>
      <c r="L463" s="88" t="s">
        <v>1452</v>
      </c>
      <c r="M463" s="88" t="s">
        <v>1452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1396</v>
      </c>
      <c r="B464" s="33" t="s">
        <v>1400</v>
      </c>
      <c r="C464" t="s">
        <v>1412</v>
      </c>
      <c r="D464" t="s">
        <v>1392</v>
      </c>
      <c r="E464" s="33" t="s">
        <v>1394</v>
      </c>
      <c r="F464" s="33" t="s">
        <v>1395</v>
      </c>
      <c r="G464" s="33"/>
      <c r="H464" s="33" t="s">
        <v>1410</v>
      </c>
      <c r="I464" s="34">
        <f t="shared" si="62"/>
        <v>28</v>
      </c>
      <c r="J464" s="34">
        <f t="shared" si="63"/>
        <v>0</v>
      </c>
      <c r="K464" s="35">
        <f t="shared" si="64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1396</v>
      </c>
      <c r="B465" s="33">
        <v>25</v>
      </c>
      <c r="C465" t="s">
        <v>1412</v>
      </c>
      <c r="D465" t="s">
        <v>1393</v>
      </c>
      <c r="E465" s="33" t="s">
        <v>1417</v>
      </c>
      <c r="F465" s="33" t="s">
        <v>1395</v>
      </c>
      <c r="G465" s="33"/>
      <c r="H465" s="83" t="s">
        <v>1406</v>
      </c>
      <c r="I465" s="34">
        <f t="shared" si="62"/>
        <v>24</v>
      </c>
      <c r="J465" s="34">
        <f t="shared" si="63"/>
        <v>4</v>
      </c>
      <c r="K465" s="35">
        <f t="shared" si="64"/>
        <v>0.8571428571428571</v>
      </c>
      <c r="L465" s="88" t="s">
        <v>1452</v>
      </c>
      <c r="M465" s="88" t="s">
        <v>1452</v>
      </c>
      <c r="N465" s="88"/>
      <c r="O465" s="88" t="s">
        <v>1452</v>
      </c>
      <c r="P465" s="88"/>
      <c r="Q465" s="88"/>
      <c r="R465" s="88"/>
      <c r="S465" s="88"/>
      <c r="T465" s="88" t="s">
        <v>1452</v>
      </c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1396</v>
      </c>
      <c r="B466" s="33" t="s">
        <v>1401</v>
      </c>
      <c r="C466" t="s">
        <v>1412</v>
      </c>
      <c r="D466" t="s">
        <v>1393</v>
      </c>
      <c r="E466" s="33" t="s">
        <v>1394</v>
      </c>
      <c r="F466" s="33" t="s">
        <v>1395</v>
      </c>
      <c r="G466" s="33"/>
      <c r="H466" s="33" t="s">
        <v>1411</v>
      </c>
      <c r="I466" s="34">
        <f t="shared" si="62"/>
        <v>24</v>
      </c>
      <c r="J466" s="34">
        <f t="shared" si="63"/>
        <v>4</v>
      </c>
      <c r="K466" s="35">
        <f t="shared" si="64"/>
        <v>0.8571428571428571</v>
      </c>
      <c r="L466" s="88" t="s">
        <v>1452</v>
      </c>
      <c r="M466" s="88" t="s">
        <v>1452</v>
      </c>
      <c r="N466" s="88"/>
      <c r="O466" s="88" t="s">
        <v>1452</v>
      </c>
      <c r="P466" s="88"/>
      <c r="Q466" s="88"/>
      <c r="R466" s="88"/>
      <c r="S466" s="88"/>
      <c r="T466" s="88" t="s">
        <v>1452</v>
      </c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1396</v>
      </c>
      <c r="B467" s="33">
        <v>26</v>
      </c>
      <c r="C467" s="33" t="s">
        <v>1412</v>
      </c>
      <c r="D467" t="s">
        <v>1428</v>
      </c>
      <c r="E467" s="33" t="s">
        <v>1417</v>
      </c>
      <c r="F467" s="33" t="s">
        <v>1395</v>
      </c>
      <c r="G467" s="33"/>
      <c r="H467" s="83" t="s">
        <v>1434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1396</v>
      </c>
      <c r="B468" s="33" t="s">
        <v>1446</v>
      </c>
      <c r="C468" s="33" t="s">
        <v>1412</v>
      </c>
      <c r="D468" t="s">
        <v>1428</v>
      </c>
      <c r="E468" s="33" t="s">
        <v>1394</v>
      </c>
      <c r="F468" s="33" t="s">
        <v>1395</v>
      </c>
      <c r="G468" s="33"/>
      <c r="H468" s="33" t="s">
        <v>1440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1396</v>
      </c>
      <c r="B469" s="33">
        <v>27</v>
      </c>
      <c r="C469" s="33" t="s">
        <v>1412</v>
      </c>
      <c r="D469" t="s">
        <v>1429</v>
      </c>
      <c r="E469" s="33" t="s">
        <v>1417</v>
      </c>
      <c r="F469" s="33" t="s">
        <v>1395</v>
      </c>
      <c r="G469" s="33"/>
      <c r="H469" s="83" t="s">
        <v>1435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1396</v>
      </c>
      <c r="B470" s="33" t="s">
        <v>1447</v>
      </c>
      <c r="C470" s="33" t="s">
        <v>1412</v>
      </c>
      <c r="D470" t="s">
        <v>1429</v>
      </c>
      <c r="E470" s="33" t="s">
        <v>1394</v>
      </c>
      <c r="F470" s="33" t="s">
        <v>1395</v>
      </c>
      <c r="G470" s="33"/>
      <c r="H470" s="33" t="s">
        <v>1441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1396</v>
      </c>
      <c r="B471" s="33">
        <v>28</v>
      </c>
      <c r="C471" s="33" t="s">
        <v>1412</v>
      </c>
      <c r="D471" t="s">
        <v>1430</v>
      </c>
      <c r="E471" s="33" t="s">
        <v>1417</v>
      </c>
      <c r="F471" s="33" t="s">
        <v>1395</v>
      </c>
      <c r="G471" s="33"/>
      <c r="H471" s="83" t="s">
        <v>1436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1396</v>
      </c>
      <c r="B472" s="33" t="s">
        <v>1448</v>
      </c>
      <c r="C472" s="33" t="s">
        <v>1412</v>
      </c>
      <c r="D472" t="s">
        <v>1430</v>
      </c>
      <c r="E472" s="33" t="s">
        <v>1394</v>
      </c>
      <c r="F472" s="33" t="s">
        <v>1395</v>
      </c>
      <c r="G472" s="33"/>
      <c r="H472" s="33" t="s">
        <v>1442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1396</v>
      </c>
      <c r="B473" s="33">
        <v>29</v>
      </c>
      <c r="C473" s="33" t="s">
        <v>1412</v>
      </c>
      <c r="D473" t="s">
        <v>1431</v>
      </c>
      <c r="E473" s="33" t="s">
        <v>1417</v>
      </c>
      <c r="F473" s="33" t="s">
        <v>1395</v>
      </c>
      <c r="G473" s="33"/>
      <c r="H473" s="83" t="s">
        <v>1437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1396</v>
      </c>
      <c r="B474" s="33" t="s">
        <v>1449</v>
      </c>
      <c r="C474" s="33" t="s">
        <v>1412</v>
      </c>
      <c r="D474" t="s">
        <v>1431</v>
      </c>
      <c r="E474" s="33" t="s">
        <v>1394</v>
      </c>
      <c r="F474" s="33" t="s">
        <v>1395</v>
      </c>
      <c r="G474" s="33"/>
      <c r="H474" s="33" t="s">
        <v>1443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1396</v>
      </c>
      <c r="B475" s="33">
        <v>30</v>
      </c>
      <c r="C475" s="33" t="s">
        <v>1412</v>
      </c>
      <c r="D475" t="s">
        <v>1432</v>
      </c>
      <c r="E475" s="33" t="s">
        <v>1417</v>
      </c>
      <c r="F475" s="33" t="s">
        <v>1395</v>
      </c>
      <c r="G475" s="33"/>
      <c r="H475" s="83" t="s">
        <v>1438</v>
      </c>
      <c r="I475" s="34">
        <f t="shared" si="65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1396</v>
      </c>
      <c r="B476" s="33" t="s">
        <v>1450</v>
      </c>
      <c r="C476" s="33" t="s">
        <v>1412</v>
      </c>
      <c r="D476" t="s">
        <v>1432</v>
      </c>
      <c r="E476" s="33" t="s">
        <v>1394</v>
      </c>
      <c r="F476" s="33" t="s">
        <v>1395</v>
      </c>
      <c r="G476" s="33"/>
      <c r="H476" s="33" t="s">
        <v>1444</v>
      </c>
      <c r="I476" s="34">
        <f t="shared" si="65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1396</v>
      </c>
      <c r="B477" s="33">
        <v>31</v>
      </c>
      <c r="C477" s="33" t="s">
        <v>1412</v>
      </c>
      <c r="D477" t="s">
        <v>1433</v>
      </c>
      <c r="E477" s="33" t="s">
        <v>1417</v>
      </c>
      <c r="F477" s="33" t="s">
        <v>1395</v>
      </c>
      <c r="G477" s="33"/>
      <c r="H477" s="83" t="s">
        <v>1439</v>
      </c>
      <c r="I477" s="34">
        <f t="shared" si="65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1396</v>
      </c>
      <c r="B478" s="33" t="s">
        <v>1451</v>
      </c>
      <c r="C478" s="33" t="s">
        <v>1412</v>
      </c>
      <c r="D478" t="s">
        <v>1433</v>
      </c>
      <c r="E478" s="33" t="s">
        <v>1394</v>
      </c>
      <c r="F478" s="33" t="s">
        <v>1395</v>
      </c>
      <c r="G478" s="33"/>
      <c r="H478" s="33" t="s">
        <v>1445</v>
      </c>
      <c r="I478" s="34">
        <f t="shared" si="65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1396</v>
      </c>
      <c r="B479" s="33">
        <v>32</v>
      </c>
      <c r="C479" s="33" t="s">
        <v>1412</v>
      </c>
      <c r="D479" t="s">
        <v>1468</v>
      </c>
      <c r="E479" s="33" t="s">
        <v>1417</v>
      </c>
      <c r="F479" s="33" t="s">
        <v>1395</v>
      </c>
      <c r="G479" s="33"/>
      <c r="H479" s="83" t="s">
        <v>1464</v>
      </c>
      <c r="I479" s="34">
        <f t="shared" si="65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1396</v>
      </c>
      <c r="B480" s="33" t="s">
        <v>1453</v>
      </c>
      <c r="C480" s="33" t="s">
        <v>1412</v>
      </c>
      <c r="D480" t="s">
        <v>1468</v>
      </c>
      <c r="E480" s="33" t="s">
        <v>1394</v>
      </c>
      <c r="F480" s="33" t="s">
        <v>1395</v>
      </c>
      <c r="G480" s="33"/>
      <c r="H480" s="33" t="s">
        <v>1460</v>
      </c>
      <c r="I480" s="34">
        <f t="shared" si="65"/>
        <v>23</v>
      </c>
      <c r="J480" s="34">
        <f t="shared" si="66"/>
        <v>5</v>
      </c>
      <c r="K480" s="35">
        <f t="shared" si="67"/>
        <v>0.8214285714285714</v>
      </c>
      <c r="L480" s="88"/>
      <c r="M480" s="88"/>
      <c r="N480" s="88"/>
      <c r="O480" s="88" t="s">
        <v>1452</v>
      </c>
      <c r="P480" s="88" t="s">
        <v>1452</v>
      </c>
      <c r="Q480" s="88" t="s">
        <v>1452</v>
      </c>
      <c r="R480" s="88" t="s">
        <v>1452</v>
      </c>
      <c r="S480" s="88" t="s">
        <v>1452</v>
      </c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1396</v>
      </c>
      <c r="B481" s="33" t="s">
        <v>1454</v>
      </c>
      <c r="C481" s="33" t="s">
        <v>1412</v>
      </c>
      <c r="D481" t="s">
        <v>1469</v>
      </c>
      <c r="E481" s="33" t="s">
        <v>1417</v>
      </c>
      <c r="F481" s="33" t="s">
        <v>1395</v>
      </c>
      <c r="G481" s="33"/>
      <c r="H481" s="83" t="s">
        <v>1465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1452</v>
      </c>
      <c r="P481" s="88" t="s">
        <v>1452</v>
      </c>
      <c r="Q481" s="88" t="s">
        <v>1452</v>
      </c>
      <c r="R481" s="88" t="s">
        <v>1452</v>
      </c>
      <c r="S481" s="88" t="s">
        <v>1452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1396</v>
      </c>
      <c r="B482" s="33" t="s">
        <v>1455</v>
      </c>
      <c r="C482" s="33" t="s">
        <v>1412</v>
      </c>
      <c r="D482" t="s">
        <v>1469</v>
      </c>
      <c r="E482" s="33" t="s">
        <v>1394</v>
      </c>
      <c r="F482" s="33" t="s">
        <v>1395</v>
      </c>
      <c r="G482" s="33"/>
      <c r="H482" s="33" t="s">
        <v>1461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1452</v>
      </c>
      <c r="P482" s="88" t="s">
        <v>1452</v>
      </c>
      <c r="Q482" s="88" t="s">
        <v>1452</v>
      </c>
      <c r="R482" s="88" t="s">
        <v>1452</v>
      </c>
      <c r="S482" s="88" t="s">
        <v>1452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1396</v>
      </c>
      <c r="B483" s="33" t="s">
        <v>1456</v>
      </c>
      <c r="C483" s="33" t="s">
        <v>1412</v>
      </c>
      <c r="D483" t="s">
        <v>1470</v>
      </c>
      <c r="E483" s="33" t="s">
        <v>1417</v>
      </c>
      <c r="F483" s="33" t="s">
        <v>1395</v>
      </c>
      <c r="G483" s="33"/>
      <c r="H483" s="83" t="s">
        <v>1466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1396</v>
      </c>
      <c r="B484" s="33" t="s">
        <v>1457</v>
      </c>
      <c r="C484" s="33" t="s">
        <v>1412</v>
      </c>
      <c r="D484" t="s">
        <v>1470</v>
      </c>
      <c r="E484" s="33" t="s">
        <v>1394</v>
      </c>
      <c r="F484" s="33" t="s">
        <v>1395</v>
      </c>
      <c r="G484" s="33"/>
      <c r="H484" s="33" t="s">
        <v>1462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1452</v>
      </c>
      <c r="P484" s="88" t="s">
        <v>1452</v>
      </c>
      <c r="Q484" s="88" t="s">
        <v>1452</v>
      </c>
      <c r="R484" s="88" t="s">
        <v>1452</v>
      </c>
      <c r="S484" s="88" t="s">
        <v>1452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1396</v>
      </c>
      <c r="B485" s="33" t="s">
        <v>1458</v>
      </c>
      <c r="C485" s="33" t="s">
        <v>1412</v>
      </c>
      <c r="D485" t="s">
        <v>1469</v>
      </c>
      <c r="E485" s="33" t="s">
        <v>1417</v>
      </c>
      <c r="F485" s="33" t="s">
        <v>1395</v>
      </c>
      <c r="G485" s="33"/>
      <c r="H485" s="83" t="s">
        <v>1467</v>
      </c>
      <c r="I485" s="34">
        <f t="shared" si="65"/>
        <v>22</v>
      </c>
      <c r="J485" s="34">
        <f t="shared" si="66"/>
        <v>6</v>
      </c>
      <c r="K485" s="35">
        <f t="shared" si="67"/>
        <v>0.7857142857142857</v>
      </c>
      <c r="L485" s="88"/>
      <c r="M485" s="88"/>
      <c r="N485" s="88"/>
      <c r="O485" s="88" t="s">
        <v>1452</v>
      </c>
      <c r="P485" s="88" t="s">
        <v>1452</v>
      </c>
      <c r="Q485" s="88" t="s">
        <v>1452</v>
      </c>
      <c r="R485" s="88" t="s">
        <v>1452</v>
      </c>
      <c r="S485" s="88" t="s">
        <v>1452</v>
      </c>
      <c r="T485" s="88" t="s">
        <v>1452</v>
      </c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1396</v>
      </c>
      <c r="B486" s="33" t="s">
        <v>1459</v>
      </c>
      <c r="C486" s="33" t="s">
        <v>1412</v>
      </c>
      <c r="D486" t="s">
        <v>1469</v>
      </c>
      <c r="E486" s="33" t="s">
        <v>1394</v>
      </c>
      <c r="F486" s="33" t="s">
        <v>1395</v>
      </c>
      <c r="G486" s="33"/>
      <c r="H486" s="33" t="s">
        <v>1463</v>
      </c>
      <c r="I486" s="34">
        <f t="shared" si="65"/>
        <v>22</v>
      </c>
      <c r="J486" s="34">
        <f t="shared" si="66"/>
        <v>6</v>
      </c>
      <c r="K486" s="35">
        <f t="shared" si="67"/>
        <v>0.7857142857142857</v>
      </c>
      <c r="L486" s="88"/>
      <c r="M486" s="88"/>
      <c r="N486" s="88"/>
      <c r="O486" s="88" t="s">
        <v>1452</v>
      </c>
      <c r="P486" s="88" t="s">
        <v>1452</v>
      </c>
      <c r="Q486" s="88" t="s">
        <v>1452</v>
      </c>
      <c r="R486" s="88" t="s">
        <v>1452</v>
      </c>
      <c r="S486" s="88" t="s">
        <v>1452</v>
      </c>
      <c r="T486" s="88" t="s">
        <v>1452</v>
      </c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263" priority="429" operator="equal">
      <formula>$C$213</formula>
    </cfRule>
    <cfRule type="cellIs" dxfId="262" priority="428" operator="equal">
      <formula>$C$225</formula>
    </cfRule>
  </conditionalFormatting>
  <conditionalFormatting sqref="E1:E436 E449:E1048576">
    <cfRule type="containsText" dxfId="261" priority="435" operator="containsText" text="domo">
      <formula>NOT(ISERROR(SEARCH("domo",E1)))</formula>
    </cfRule>
    <cfRule type="containsText" dxfId="260" priority="434" operator="containsText" text="fija">
      <formula>NOT(ISERROR(SEARCH("fija",E1)))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7" operator="containsText" text="Radio">
      <formula>NOT(ISERROR(SEARCH("Radio",E438)))</formula>
    </cfRule>
    <cfRule type="containsText" dxfId="257" priority="376" operator="containsText" text="domo">
      <formula>NOT(ISERROR(SEARCH("domo",E438)))</formula>
    </cfRule>
    <cfRule type="containsText" dxfId="256" priority="375" operator="containsText" text="fija">
      <formula>NOT(ISERROR(SEARCH("fija",E438)))</formula>
    </cfRule>
  </conditionalFormatting>
  <conditionalFormatting sqref="E438:E439">
    <cfRule type="containsText" dxfId="255" priority="371" operator="containsText" text="domo">
      <formula>NOT(ISERROR(SEARCH("domo",E438)))</formula>
    </cfRule>
    <cfRule type="containsText" dxfId="254" priority="370" operator="containsText" text="fija">
      <formula>NOT(ISERROR(SEARCH("fija",E438)))</formula>
    </cfRule>
  </conditionalFormatting>
  <conditionalFormatting sqref="E439">
    <cfRule type="containsText" dxfId="253" priority="372" operator="containsText" text="Radio">
      <formula>NOT(ISERROR(SEARCH("Radio",E439)))</formula>
    </cfRule>
    <cfRule type="containsText" dxfId="252" priority="369" operator="containsText" text="domo">
      <formula>NOT(ISERROR(SEARCH("domo",E439)))</formula>
    </cfRule>
    <cfRule type="containsText" dxfId="251" priority="368" operator="containsText" text="fija">
      <formula>NOT(ISERROR(SEARCH("fija",E439)))</formula>
    </cfRule>
  </conditionalFormatting>
  <conditionalFormatting sqref="E442">
    <cfRule type="containsText" dxfId="250" priority="367" operator="containsText" text="Radio">
      <formula>NOT(ISERROR(SEARCH("Radio",E442)))</formula>
    </cfRule>
    <cfRule type="containsText" dxfId="249" priority="366" operator="containsText" text="domo">
      <formula>NOT(ISERROR(SEARCH("domo",E442)))</formula>
    </cfRule>
    <cfRule type="containsText" dxfId="248" priority="365" operator="containsText" text="fija">
      <formula>NOT(ISERROR(SEARCH("fija",E442)))</formula>
    </cfRule>
  </conditionalFormatting>
  <conditionalFormatting sqref="E442:E443">
    <cfRule type="containsText" dxfId="247" priority="361" operator="containsText" text="domo">
      <formula>NOT(ISERROR(SEARCH("domo",E442)))</formula>
    </cfRule>
    <cfRule type="containsText" dxfId="246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9" operator="containsText" text="domo">
      <formula>NOT(ISERROR(SEARCH("domo",E450)))</formula>
    </cfRule>
    <cfRule type="containsText" dxfId="233" priority="378" operator="containsText" text="fija">
      <formula>NOT(ISERROR(SEARCH("fija",E450)))</formula>
    </cfRule>
  </conditionalFormatting>
  <conditionalFormatting sqref="E467:G488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ellIs" dxfId="230" priority="26" operator="equal">
      <formula>"PTP A FO"</formula>
    </cfRule>
    <cfRule type="containsText" dxfId="229" priority="25" operator="containsText" text="Radio">
      <formula>NOT(ISERROR(SEARCH("Radio",F437)))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74:G1048576 F468:F473">
    <cfRule type="cellIs" dxfId="226" priority="431" operator="equal">
      <formula>$F$10</formula>
    </cfRule>
  </conditionalFormatting>
  <conditionalFormatting sqref="G468:G473">
    <cfRule type="cellIs" dxfId="225" priority="6" operator="equal">
      <formula>"PTP A FO"</formula>
    </cfRule>
    <cfRule type="cellIs" dxfId="224" priority="5" operator="equal">
      <formula>"PTP A FO"</formula>
    </cfRule>
    <cfRule type="cellIs" dxfId="223" priority="4" operator="equal">
      <formula>$F$10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H480">
    <cfRule type="containsText" dxfId="221" priority="2" operator="containsText" text="Radio">
      <formula>NOT(ISERROR(SEARCH("Radio",H480)))</formula>
    </cfRule>
  </conditionalFormatting>
  <conditionalFormatting sqref="H484 H486 H488">
    <cfRule type="containsText" dxfId="220" priority="1" operator="containsText" text="Radio">
      <formula>NOT(ISERROR(SEARCH("Radio",H484)))</formula>
    </cfRule>
  </conditionalFormatting>
  <conditionalFormatting sqref="K4:K486">
    <cfRule type="cellIs" dxfId="219" priority="862" operator="lessThan">
      <formula>0.8</formula>
    </cfRule>
    <cfRule type="cellIs" dxfId="218" priority="863" operator="greaterThan">
      <formula>0.8</formula>
    </cfRule>
  </conditionalFormatting>
  <conditionalFormatting sqref="L487:AN1048576 AP487:AP1048576">
    <cfRule type="notContainsText" dxfId="217" priority="892" operator="notContains" text="Caida">
      <formula>ISERROR(SEARCH("Caida",L487))</formula>
    </cfRule>
  </conditionalFormatting>
  <conditionalFormatting sqref="L487:AN1048576">
    <cfRule type="containsText" dxfId="216" priority="559" operator="containsText" text="Caida">
      <formula>NOT(ISERROR(SEARCH("Caida",L487)))</formula>
    </cfRule>
  </conditionalFormatting>
  <conditionalFormatting sqref="L5:AP486">
    <cfRule type="cellIs" dxfId="215" priority="8" operator="equal">
      <formula>"APAGADO"</formula>
    </cfRule>
  </conditionalFormatting>
  <conditionalFormatting sqref="L487:AP605">
    <cfRule type="cellIs" dxfId="214" priority="9" operator="equal">
      <formula>"apagado"</formula>
    </cfRule>
  </conditionalFormatting>
  <conditionalFormatting sqref="N487:N1048">
    <cfRule type="cellIs" dxfId="213" priority="214" operator="greaterThan">
      <formula>0.8</formula>
    </cfRule>
    <cfRule type="cellIs" dxfId="212" priority="191" operator="greaterThan">
      <formula>0.8</formula>
    </cfRule>
    <cfRule type="cellIs" dxfId="211" priority="190" operator="lessThan">
      <formula>0.8</formula>
    </cfRule>
    <cfRule type="containsText" dxfId="210" priority="189" operator="containsText" text="Caida">
      <formula>NOT(ISERROR(SEARCH("Caida",N487)))</formula>
    </cfRule>
    <cfRule type="notContainsText" dxfId="209" priority="188" operator="notContains" text="Caida">
      <formula>ISERROR(SEARCH("Caida",N487))</formula>
    </cfRule>
    <cfRule type="cellIs" dxfId="208" priority="318" operator="equal">
      <formula>"APAGADO"</formula>
    </cfRule>
  </conditionalFormatting>
  <conditionalFormatting sqref="N487:N1048576 N2 N4">
    <cfRule type="cellIs" dxfId="207" priority="208" operator="equal">
      <formula>$N$13</formula>
    </cfRule>
  </conditionalFormatting>
  <conditionalFormatting sqref="V3:AG3">
    <cfRule type="cellIs" dxfId="206" priority="582" operator="equal">
      <formula>"apagado"</formula>
    </cfRule>
  </conditionalFormatting>
  <conditionalFormatting sqref="V487:AG1048576">
    <cfRule type="cellIs" dxfId="205" priority="22" operator="equal">
      <formula>"apagado"</formula>
    </cfRule>
  </conditionalFormatting>
  <conditionalFormatting sqref="AH487:AP1048576">
    <cfRule type="cellIs" dxfId="204" priority="139" operator="equal">
      <formula>"APAGADO"</formula>
    </cfRule>
  </conditionalFormatting>
  <conditionalFormatting sqref="AO487:AO1048576">
    <cfRule type="notContainsText" dxfId="203" priority="140" operator="notContains" text="Caida">
      <formula>ISERROR(SEARCH("Caida",AO487))</formula>
    </cfRule>
  </conditionalFormatting>
  <conditionalFormatting sqref="AO487:AP1048576">
    <cfRule type="containsText" dxfId="202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N2" sqref="N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982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482</v>
      </c>
      <c r="G11" s="36">
        <f t="shared" si="7"/>
        <v>0</v>
      </c>
    </row>
    <row r="12" spans="1:7" x14ac:dyDescent="0.25">
      <c r="A12" s="17">
        <f>'APAGADOS RADIO'!P3</f>
        <v>45149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482</v>
      </c>
      <c r="G12" s="36">
        <f t="shared" si="7"/>
        <v>0</v>
      </c>
    </row>
    <row r="13" spans="1:7" x14ac:dyDescent="0.25">
      <c r="A13" s="17">
        <f>'APAGADOS RADIO'!Q3</f>
        <v>45150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482</v>
      </c>
      <c r="G13" s="36">
        <f t="shared" si="7"/>
        <v>0</v>
      </c>
    </row>
    <row r="14" spans="1:7" x14ac:dyDescent="0.25">
      <c r="A14" s="17">
        <f>'APAGADOS RADIO'!R3</f>
        <v>45151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482</v>
      </c>
      <c r="G14" s="36">
        <f t="shared" si="7"/>
        <v>0</v>
      </c>
    </row>
    <row r="15" spans="1:7" x14ac:dyDescent="0.25">
      <c r="A15" s="17">
        <f>'APAGADOS RADIO'!S3</f>
        <v>45152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482</v>
      </c>
      <c r="G15" s="36">
        <f t="shared" si="7"/>
        <v>0</v>
      </c>
    </row>
    <row r="16" spans="1:7" x14ac:dyDescent="0.25">
      <c r="A16" s="17">
        <f>'APAGADOS RADIO'!T3</f>
        <v>45153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482</v>
      </c>
      <c r="G16" s="36">
        <f t="shared" si="7"/>
        <v>0</v>
      </c>
    </row>
    <row r="17" spans="1:7" x14ac:dyDescent="0.25">
      <c r="A17" s="17">
        <f>'APAGADOS RADIO'!U3</f>
        <v>45154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482</v>
      </c>
      <c r="G17" s="36">
        <f t="shared" si="7"/>
        <v>0</v>
      </c>
    </row>
    <row r="18" spans="1:7" x14ac:dyDescent="0.25">
      <c r="A18" s="17">
        <f>'APAGADOS RADIO'!V3</f>
        <v>45155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482</v>
      </c>
      <c r="G18" s="36">
        <f t="shared" si="7"/>
        <v>0</v>
      </c>
    </row>
    <row r="19" spans="1:7" x14ac:dyDescent="0.25">
      <c r="A19" s="17">
        <f>'APAGADOS RADIO'!W3</f>
        <v>45156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482</v>
      </c>
      <c r="G19" s="36">
        <f t="shared" ref="G19:G31" si="9">E19/F19</f>
        <v>0</v>
      </c>
    </row>
    <row r="20" spans="1:7" x14ac:dyDescent="0.25">
      <c r="A20" s="17">
        <f>'APAGADOS RADIO'!X3</f>
        <v>45157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482</v>
      </c>
      <c r="G20" s="36">
        <f t="shared" si="9"/>
        <v>0</v>
      </c>
    </row>
    <row r="21" spans="1:7" x14ac:dyDescent="0.25">
      <c r="A21" s="17">
        <f>'APAGADOS RADIO'!Y3</f>
        <v>45158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482</v>
      </c>
      <c r="G21" s="36">
        <f t="shared" si="9"/>
        <v>0</v>
      </c>
    </row>
    <row r="22" spans="1:7" x14ac:dyDescent="0.25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482</v>
      </c>
      <c r="G22" s="36">
        <f t="shared" si="9"/>
        <v>0</v>
      </c>
    </row>
    <row r="23" spans="1:7" x14ac:dyDescent="0.25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482</v>
      </c>
      <c r="G23" s="36">
        <f t="shared" si="9"/>
        <v>0</v>
      </c>
    </row>
    <row r="24" spans="1:7" x14ac:dyDescent="0.25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482</v>
      </c>
      <c r="G24" s="36">
        <f t="shared" si="9"/>
        <v>0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482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482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1419</v>
      </c>
      <c r="C34" t="s">
        <v>1420</v>
      </c>
      <c r="D34" t="s">
        <v>1421</v>
      </c>
      <c r="E34" t="s">
        <v>1422</v>
      </c>
      <c r="F34" t="s">
        <v>1423</v>
      </c>
      <c r="G34" s="36" t="s">
        <v>1424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abSelected="1" topLeftCell="A49" workbookViewId="0">
      <selection activeCell="K62" sqref="K6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994</v>
      </c>
      <c r="E1" s="62" t="s">
        <v>995</v>
      </c>
    </row>
    <row r="2" spans="1:10" ht="15.6" customHeight="1" thickTop="1" thickBot="1" x14ac:dyDescent="0.3">
      <c r="A2" s="93"/>
      <c r="B2" s="63" t="s">
        <v>1330</v>
      </c>
      <c r="C2" s="64">
        <v>474</v>
      </c>
      <c r="D2" s="65"/>
      <c r="E2" s="66"/>
      <c r="F2" s="129">
        <v>45139</v>
      </c>
      <c r="G2" s="109" t="s">
        <v>1396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1330</v>
      </c>
      <c r="I3" s="123" t="s">
        <v>1425</v>
      </c>
      <c r="J3" s="112" t="s">
        <v>995</v>
      </c>
    </row>
    <row r="4" spans="1:10" ht="17.25" thickTop="1" thickBot="1" x14ac:dyDescent="0.3">
      <c r="A4" s="94"/>
      <c r="B4" s="67" t="s">
        <v>1331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1419</v>
      </c>
      <c r="H4" s="120">
        <v>11</v>
      </c>
      <c r="I4" s="124"/>
      <c r="J4" s="116"/>
    </row>
    <row r="5" spans="1:10" ht="16.5" thickTop="1" x14ac:dyDescent="0.25">
      <c r="A5" s="94"/>
      <c r="B5" s="67" t="s">
        <v>1332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1154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1421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1145</v>
      </c>
      <c r="C7" s="96">
        <v>8</v>
      </c>
      <c r="D7" s="96"/>
      <c r="E7" s="97">
        <v>0.03</v>
      </c>
      <c r="F7" s="130"/>
      <c r="G7" s="67" t="s">
        <v>1427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1146</v>
      </c>
      <c r="C8" s="96">
        <v>23</v>
      </c>
      <c r="D8" s="96"/>
      <c r="E8" s="98">
        <v>0.11</v>
      </c>
      <c r="F8" s="131"/>
      <c r="G8" s="70" t="s">
        <v>1426</v>
      </c>
      <c r="H8" s="122">
        <v>3</v>
      </c>
      <c r="I8" s="128"/>
      <c r="J8" s="114"/>
    </row>
    <row r="9" spans="1:10" ht="15" customHeight="1" thickTop="1" thickBot="1" x14ac:dyDescent="0.3">
      <c r="B9" s="63" t="s">
        <v>1330</v>
      </c>
      <c r="C9" s="64">
        <v>474</v>
      </c>
      <c r="D9" s="65"/>
      <c r="E9" s="66"/>
      <c r="F9" s="129">
        <v>45140</v>
      </c>
      <c r="G9" s="109" t="s">
        <v>1396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1330</v>
      </c>
      <c r="I10" s="123" t="s">
        <v>1425</v>
      </c>
      <c r="J10" s="112" t="s">
        <v>995</v>
      </c>
    </row>
    <row r="11" spans="1:10" ht="17.25" thickTop="1" thickBot="1" x14ac:dyDescent="0.3">
      <c r="B11" s="67" t="s">
        <v>1331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1419</v>
      </c>
      <c r="H11" s="120">
        <v>11</v>
      </c>
      <c r="I11" s="124"/>
      <c r="J11" s="116"/>
    </row>
    <row r="12" spans="1:10" ht="15" customHeight="1" thickTop="1" x14ac:dyDescent="0.25">
      <c r="B12" s="67" t="s">
        <v>1332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1154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1421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1145</v>
      </c>
      <c r="C14" s="96">
        <v>7</v>
      </c>
      <c r="D14" s="96"/>
      <c r="E14" s="97">
        <v>0.03</v>
      </c>
      <c r="F14" s="130"/>
      <c r="G14" s="67" t="s">
        <v>1427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1146</v>
      </c>
      <c r="C15" s="96">
        <v>23</v>
      </c>
      <c r="D15" s="96"/>
      <c r="E15" s="98">
        <v>0.11</v>
      </c>
      <c r="F15" s="131"/>
      <c r="G15" s="70" t="s">
        <v>1426</v>
      </c>
      <c r="H15" s="122">
        <v>3</v>
      </c>
      <c r="I15" s="128"/>
      <c r="J15" s="114"/>
    </row>
    <row r="16" spans="1:10" ht="17.25" thickTop="1" thickBot="1" x14ac:dyDescent="0.3">
      <c r="B16" s="63" t="s">
        <v>1330</v>
      </c>
      <c r="C16" s="64">
        <f>AUXILIAR!F4</f>
        <v>482</v>
      </c>
      <c r="D16" s="65"/>
      <c r="E16" s="66"/>
      <c r="F16" s="129">
        <v>45141</v>
      </c>
      <c r="G16" s="109" t="s">
        <v>1396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1330</v>
      </c>
      <c r="I17" s="123" t="s">
        <v>1425</v>
      </c>
      <c r="J17" s="112" t="s">
        <v>995</v>
      </c>
    </row>
    <row r="18" spans="2:10" ht="17.25" thickTop="1" thickBot="1" x14ac:dyDescent="0.3">
      <c r="B18" s="67" t="s">
        <v>1331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1419</v>
      </c>
      <c r="H18" s="120">
        <v>11</v>
      </c>
      <c r="I18" s="124"/>
      <c r="J18" s="116"/>
    </row>
    <row r="19" spans="2:10" ht="16.5" thickTop="1" x14ac:dyDescent="0.25">
      <c r="B19" s="67" t="s">
        <v>1332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1154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1421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1145</v>
      </c>
      <c r="C21" s="96">
        <f>Hoja1!H3</f>
        <v>6</v>
      </c>
      <c r="D21" s="96"/>
      <c r="E21" s="97">
        <f>Hoja1!H4</f>
        <v>2.4896265560165973E-2</v>
      </c>
      <c r="F21" s="130"/>
      <c r="G21" s="67" t="s">
        <v>1427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1146</v>
      </c>
      <c r="C22" s="96">
        <f>Hoja1!H5</f>
        <v>21</v>
      </c>
      <c r="D22" s="96"/>
      <c r="E22" s="98">
        <v>0.1</v>
      </c>
      <c r="F22" s="131"/>
      <c r="G22" s="70" t="s">
        <v>1426</v>
      </c>
      <c r="H22" s="122">
        <v>3</v>
      </c>
      <c r="I22" s="128"/>
      <c r="J22" s="114"/>
    </row>
    <row r="23" spans="2:10" ht="17.25" thickTop="1" thickBot="1" x14ac:dyDescent="0.3">
      <c r="B23" s="63" t="s">
        <v>1330</v>
      </c>
      <c r="C23" s="64">
        <f>AUXILIAR!F5</f>
        <v>482</v>
      </c>
      <c r="D23" s="65"/>
      <c r="E23" s="66"/>
      <c r="F23" s="129">
        <v>45142</v>
      </c>
      <c r="G23" s="109" t="s">
        <v>1396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1330</v>
      </c>
      <c r="I24" s="123" t="s">
        <v>1425</v>
      </c>
      <c r="J24" s="112" t="s">
        <v>995</v>
      </c>
    </row>
    <row r="25" spans="2:10" ht="17.25" thickTop="1" thickBot="1" x14ac:dyDescent="0.3">
      <c r="B25" s="67" t="s">
        <v>1331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1419</v>
      </c>
      <c r="H25" s="120">
        <v>14</v>
      </c>
      <c r="I25" s="124"/>
      <c r="J25" s="116"/>
    </row>
    <row r="26" spans="2:10" ht="16.5" thickTop="1" x14ac:dyDescent="0.25">
      <c r="B26" s="67" t="s">
        <v>1332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1154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1421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1145</v>
      </c>
      <c r="C28" s="96">
        <f>Hoja1!I3</f>
        <v>45</v>
      </c>
      <c r="D28" s="96"/>
      <c r="E28" s="97">
        <f>Hoja1!I4</f>
        <v>0.18672199170124482</v>
      </c>
      <c r="F28" s="130"/>
      <c r="G28" s="67" t="s">
        <v>1427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1146</v>
      </c>
      <c r="C29" s="96">
        <f>Hoja1!I5</f>
        <v>12</v>
      </c>
      <c r="D29" s="96"/>
      <c r="E29" s="98">
        <f>Hoja1!I6</f>
        <v>5.6872037914691941E-2</v>
      </c>
      <c r="F29" s="131"/>
      <c r="G29" s="70" t="s">
        <v>1426</v>
      </c>
      <c r="H29" s="122">
        <v>6</v>
      </c>
      <c r="I29" s="128"/>
      <c r="J29" s="114"/>
    </row>
    <row r="30" spans="2:10" ht="17.25" thickTop="1" thickBot="1" x14ac:dyDescent="0.3">
      <c r="B30" s="63" t="s">
        <v>1330</v>
      </c>
      <c r="C30" s="64">
        <f>AUXILIAR!F6</f>
        <v>482</v>
      </c>
      <c r="D30" s="65"/>
      <c r="E30" s="66"/>
      <c r="F30" s="129">
        <v>45143</v>
      </c>
      <c r="G30" s="109" t="s">
        <v>1396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1330</v>
      </c>
      <c r="I31" s="123" t="s">
        <v>1425</v>
      </c>
      <c r="J31" s="112" t="s">
        <v>995</v>
      </c>
    </row>
    <row r="32" spans="2:10" ht="15.75" customHeight="1" thickTop="1" thickBot="1" x14ac:dyDescent="0.3">
      <c r="B32" s="67" t="s">
        <v>1331</v>
      </c>
      <c r="C32" s="85"/>
      <c r="D32" s="68">
        <f>D31-C32</f>
        <v>0</v>
      </c>
      <c r="E32" s="69">
        <f>D32/C30</f>
        <v>0</v>
      </c>
      <c r="F32" s="130"/>
      <c r="G32" s="117" t="s">
        <v>1419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1154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1421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1145</v>
      </c>
      <c r="C35" s="96">
        <f>Hoja1!J3</f>
        <v>4</v>
      </c>
      <c r="D35" s="96"/>
      <c r="E35" s="97">
        <f>Hoja1!J4</f>
        <v>1.6597510373443983E-2</v>
      </c>
      <c r="F35" s="130"/>
      <c r="G35" s="67" t="s">
        <v>1427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1146</v>
      </c>
      <c r="C36" s="96">
        <f>Hoja1!J5</f>
        <v>12</v>
      </c>
      <c r="D36" s="96"/>
      <c r="E36" s="98">
        <f>Hoja1!J6</f>
        <v>5.6872037914691941E-2</v>
      </c>
      <c r="F36" s="131"/>
      <c r="G36" s="70" t="s">
        <v>1426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1330</v>
      </c>
      <c r="C37" s="64">
        <v>448</v>
      </c>
      <c r="D37" s="65"/>
      <c r="E37" s="66"/>
      <c r="F37" s="129">
        <v>45144</v>
      </c>
      <c r="G37" s="109" t="s">
        <v>1396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1330</v>
      </c>
      <c r="I38" s="123" t="s">
        <v>1425</v>
      </c>
      <c r="J38" s="112" t="s">
        <v>995</v>
      </c>
    </row>
    <row r="39" spans="2:10" ht="17.25" thickTop="1" thickBot="1" x14ac:dyDescent="0.3">
      <c r="B39" s="67" t="s">
        <v>1331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1419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1332</v>
      </c>
      <c r="C40" s="85">
        <v>1</v>
      </c>
      <c r="D40" s="68"/>
      <c r="E40" s="69">
        <f>D40/C37</f>
        <v>0</v>
      </c>
      <c r="F40" s="130"/>
      <c r="G40" s="67" t="s">
        <v>1154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1421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1145</v>
      </c>
      <c r="C42" s="96">
        <f>Hoja1!K3</f>
        <v>6</v>
      </c>
      <c r="D42" s="96"/>
      <c r="E42" s="97">
        <f>Hoja1!K4</f>
        <v>2.4896265560165973E-2</v>
      </c>
      <c r="F42" s="130"/>
      <c r="G42" s="67" t="s">
        <v>1427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1146</v>
      </c>
      <c r="C43" s="96">
        <f>Hoja1!K5</f>
        <v>9</v>
      </c>
      <c r="D43" s="96"/>
      <c r="E43" s="98">
        <f>Hoja1!K6</f>
        <v>4.2654028436018961E-2</v>
      </c>
      <c r="F43" s="131"/>
      <c r="G43" s="70" t="s">
        <v>1426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1330</v>
      </c>
      <c r="C44" s="64">
        <f>AUXILIAR!F8</f>
        <v>482</v>
      </c>
      <c r="D44" s="65"/>
      <c r="E44" s="66"/>
      <c r="F44" s="129">
        <v>45145</v>
      </c>
      <c r="G44" s="109" t="s">
        <v>1396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1330</v>
      </c>
      <c r="I45" s="123" t="s">
        <v>1425</v>
      </c>
      <c r="J45" s="112" t="s">
        <v>995</v>
      </c>
    </row>
    <row r="46" spans="2:10" ht="17.25" thickTop="1" thickBot="1" x14ac:dyDescent="0.3">
      <c r="B46" s="67" t="s">
        <v>1331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1419</v>
      </c>
      <c r="H46" s="120">
        <v>14</v>
      </c>
      <c r="I46" s="124"/>
      <c r="J46" s="116"/>
    </row>
    <row r="47" spans="2:10" ht="16.5" thickTop="1" x14ac:dyDescent="0.25">
      <c r="B47" s="67" t="s">
        <v>1332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1154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1421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1145</v>
      </c>
      <c r="C49" s="96">
        <f>Hoja1!L3</f>
        <v>6</v>
      </c>
      <c r="D49" s="96"/>
      <c r="E49" s="97">
        <f>Hoja1!L4</f>
        <v>2.4896265560165973E-2</v>
      </c>
      <c r="F49" s="130"/>
      <c r="G49" s="67" t="s">
        <v>1427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1146</v>
      </c>
      <c r="C50" s="96">
        <f>Hoja1!L5</f>
        <v>7</v>
      </c>
      <c r="D50" s="96"/>
      <c r="E50" s="98">
        <v>0.05</v>
      </c>
      <c r="F50" s="131"/>
      <c r="G50" s="70" t="s">
        <v>1426</v>
      </c>
      <c r="H50" s="122">
        <v>7</v>
      </c>
      <c r="I50" s="128"/>
      <c r="J50" s="114"/>
    </row>
    <row r="51" spans="2:10" ht="17.25" thickTop="1" thickBot="1" x14ac:dyDescent="0.3">
      <c r="B51" s="63" t="s">
        <v>1330</v>
      </c>
      <c r="C51" s="64">
        <f>AUXILIAR!F9</f>
        <v>482</v>
      </c>
      <c r="D51" s="65"/>
      <c r="E51" s="66"/>
      <c r="F51" s="129">
        <v>45146</v>
      </c>
      <c r="G51" s="109" t="s">
        <v>1396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1330</v>
      </c>
      <c r="I52" s="123" t="s">
        <v>1425</v>
      </c>
      <c r="J52" s="112" t="s">
        <v>995</v>
      </c>
    </row>
    <row r="53" spans="2:10" ht="17.25" thickTop="1" thickBot="1" x14ac:dyDescent="0.3">
      <c r="B53" s="67" t="s">
        <v>1331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1419</v>
      </c>
      <c r="H53" s="120">
        <v>14</v>
      </c>
      <c r="I53" s="124"/>
      <c r="J53" s="116"/>
    </row>
    <row r="54" spans="2:10" ht="16.5" thickTop="1" x14ac:dyDescent="0.25">
      <c r="B54" s="67" t="s">
        <v>1332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1154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1421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1145</v>
      </c>
      <c r="C56" s="96">
        <f>Hoja1!M3</f>
        <v>7</v>
      </c>
      <c r="D56" s="96"/>
      <c r="E56" s="97">
        <f>Hoja1!M4</f>
        <v>2.9045643153526972E-2</v>
      </c>
      <c r="F56" s="130"/>
      <c r="G56" s="67" t="s">
        <v>1427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1146</v>
      </c>
      <c r="C57" s="96">
        <f>Hoja1!M5</f>
        <v>13</v>
      </c>
      <c r="D57" s="96"/>
      <c r="E57" s="98">
        <f>Hoja1!M6</f>
        <v>6.1611374407582936E-2</v>
      </c>
      <c r="F57" s="131"/>
      <c r="G57" s="70" t="s">
        <v>1426</v>
      </c>
      <c r="H57" s="122">
        <v>8</v>
      </c>
      <c r="I57" s="128"/>
      <c r="J57" s="114"/>
    </row>
    <row r="58" spans="2:10" ht="17.25" thickTop="1" thickBot="1" x14ac:dyDescent="0.3">
      <c r="B58" s="63" t="s">
        <v>1330</v>
      </c>
      <c r="C58" s="64">
        <f>AUXILIAR!F10</f>
        <v>482</v>
      </c>
      <c r="D58" s="65"/>
      <c r="E58" s="66"/>
      <c r="F58" s="129">
        <v>45147</v>
      </c>
      <c r="G58" s="109" t="s">
        <v>1396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1330</v>
      </c>
      <c r="I59" s="123" t="s">
        <v>1425</v>
      </c>
      <c r="J59" s="112" t="s">
        <v>995</v>
      </c>
    </row>
    <row r="60" spans="2:10" ht="17.25" thickTop="1" thickBot="1" x14ac:dyDescent="0.3">
      <c r="B60" s="67" t="s">
        <v>1331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1419</v>
      </c>
      <c r="H60" s="120">
        <v>14</v>
      </c>
      <c r="I60" s="124"/>
      <c r="J60" s="116"/>
    </row>
    <row r="61" spans="2:10" ht="16.5" thickTop="1" x14ac:dyDescent="0.25">
      <c r="B61" s="67" t="s">
        <v>1332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1154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1421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1145</v>
      </c>
      <c r="C63" s="96">
        <f>Hoja1!N3</f>
        <v>37</v>
      </c>
      <c r="D63" s="96"/>
      <c r="E63" s="97">
        <f>Hoja1!N4</f>
        <v>0.15352697095435686</v>
      </c>
      <c r="F63" s="130"/>
      <c r="G63" s="67" t="s">
        <v>1427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1146</v>
      </c>
      <c r="C64" s="96">
        <f>Hoja1!N5</f>
        <v>9</v>
      </c>
      <c r="D64" s="96"/>
      <c r="E64" s="98">
        <f>Hoja1!N6</f>
        <v>4.2654028436018961E-2</v>
      </c>
      <c r="F64" s="131"/>
      <c r="G64" s="70" t="s">
        <v>1426</v>
      </c>
      <c r="H64" s="122">
        <v>2</v>
      </c>
      <c r="I64" s="128"/>
      <c r="J64" s="114"/>
    </row>
    <row r="65" spans="2:10" ht="17.25" thickTop="1" thickBot="1" x14ac:dyDescent="0.3">
      <c r="B65" s="63" t="s">
        <v>1330</v>
      </c>
      <c r="C65" s="64">
        <f>AUXILIAR!F11</f>
        <v>482</v>
      </c>
      <c r="D65" s="65"/>
      <c r="E65" s="66"/>
      <c r="F65" s="129">
        <v>45148</v>
      </c>
      <c r="G65" s="109" t="s">
        <v>1396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0"/>
      <c r="G66" s="108"/>
      <c r="H66" s="119" t="s">
        <v>1330</v>
      </c>
      <c r="I66" s="123" t="s">
        <v>1425</v>
      </c>
      <c r="J66" s="112" t="s">
        <v>995</v>
      </c>
    </row>
    <row r="67" spans="2:10" ht="17.25" thickTop="1" thickBot="1" x14ac:dyDescent="0.3">
      <c r="B67" s="67" t="s">
        <v>1331</v>
      </c>
      <c r="C67" s="85">
        <v>1</v>
      </c>
      <c r="D67" s="68">
        <f>D66-C67</f>
        <v>-1</v>
      </c>
      <c r="E67" s="69">
        <f>D67/C65</f>
        <v>-2.0746887966804979E-3</v>
      </c>
      <c r="F67" s="130"/>
      <c r="G67" s="117" t="s">
        <v>1419</v>
      </c>
      <c r="H67" s="120">
        <f>AUXILIAR!B20</f>
        <v>0</v>
      </c>
      <c r="I67" s="124"/>
      <c r="J67" s="116"/>
    </row>
    <row r="68" spans="2:10" ht="16.5" thickTop="1" x14ac:dyDescent="0.25">
      <c r="B68" s="67" t="s">
        <v>1332</v>
      </c>
      <c r="C68" s="85">
        <v>1</v>
      </c>
      <c r="D68" s="68">
        <f>D67-C68</f>
        <v>-2</v>
      </c>
      <c r="E68" s="69">
        <f>D68/C65</f>
        <v>-4.1493775933609959E-3</v>
      </c>
      <c r="F68" s="130"/>
      <c r="G68" s="67" t="s">
        <v>1154</v>
      </c>
      <c r="H68" s="121">
        <f>AUXILIAR!C20</f>
        <v>0</v>
      </c>
      <c r="I68" s="125">
        <f>AUXILIAR!E20</f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f>AUXILIAR!B11</f>
        <v>0</v>
      </c>
      <c r="D69" s="72">
        <f>D68-C69</f>
        <v>-2</v>
      </c>
      <c r="E69" s="92">
        <f>D69/C65</f>
        <v>-4.1493775933609959E-3</v>
      </c>
      <c r="F69" s="130"/>
      <c r="G69" s="67" t="s">
        <v>1421</v>
      </c>
      <c r="H69" s="121">
        <f>AUXILIAR!D20</f>
        <v>0</v>
      </c>
      <c r="I69" s="126">
        <f>AUXILIAR!F20</f>
        <v>482</v>
      </c>
      <c r="J69" s="110" t="e">
        <f>I69/H69</f>
        <v>#DIV/0!</v>
      </c>
    </row>
    <row r="70" spans="2:10" ht="17.25" thickTop="1" thickBot="1" x14ac:dyDescent="0.3">
      <c r="B70" s="95" t="s">
        <v>1145</v>
      </c>
      <c r="C70" s="96">
        <f>Hoja1!O3</f>
        <v>0</v>
      </c>
      <c r="D70" s="96"/>
      <c r="E70" s="97">
        <f>Hoja1!O4</f>
        <v>0</v>
      </c>
      <c r="F70" s="130"/>
      <c r="G70" s="67" t="s">
        <v>1427</v>
      </c>
      <c r="H70" s="121" t="e">
        <f>paradas!#REF!</f>
        <v>#REF!</v>
      </c>
      <c r="I70" s="127" t="e">
        <f>paradas!#REF!+paradas!#REF!</f>
        <v>#REF!</v>
      </c>
      <c r="J70" s="113" t="e">
        <f>I70/H70</f>
        <v>#REF!</v>
      </c>
    </row>
    <row r="71" spans="2:10" ht="17.25" thickTop="1" thickBot="1" x14ac:dyDescent="0.3">
      <c r="B71" s="95" t="s">
        <v>1146</v>
      </c>
      <c r="C71" s="96">
        <f>Hoja1!O5</f>
        <v>0</v>
      </c>
      <c r="D71" s="96"/>
      <c r="E71" s="98">
        <v>0.06</v>
      </c>
      <c r="F71" s="131"/>
      <c r="G71" s="70" t="s">
        <v>1426</v>
      </c>
      <c r="H71" s="122">
        <f>AUXILIAR!G20</f>
        <v>0</v>
      </c>
      <c r="I71" s="128"/>
      <c r="J71" s="114"/>
    </row>
    <row r="72" spans="2:10" ht="17.25" thickTop="1" thickBot="1" x14ac:dyDescent="0.3">
      <c r="B72" s="63" t="s">
        <v>1330</v>
      </c>
      <c r="C72" s="64">
        <f>AUXILIAR!F12</f>
        <v>482</v>
      </c>
      <c r="D72" s="65"/>
      <c r="E72" s="66"/>
      <c r="F72" s="129">
        <v>45149</v>
      </c>
      <c r="G72" s="109" t="s">
        <v>1396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47</v>
      </c>
      <c r="D73" s="68">
        <f>C73</f>
        <v>47</v>
      </c>
      <c r="E73" s="69">
        <f>D73/C72</f>
        <v>9.7510373443983403E-2</v>
      </c>
      <c r="F73" s="130"/>
      <c r="G73" s="108"/>
      <c r="H73" s="119" t="s">
        <v>1330</v>
      </c>
      <c r="I73" s="123" t="s">
        <v>1425</v>
      </c>
      <c r="J73" s="112" t="s">
        <v>995</v>
      </c>
    </row>
    <row r="74" spans="2:10" ht="17.25" thickTop="1" thickBot="1" x14ac:dyDescent="0.3">
      <c r="B74" s="67" t="s">
        <v>1331</v>
      </c>
      <c r="C74" s="85">
        <v>0</v>
      </c>
      <c r="D74" s="68">
        <f>D73-C74</f>
        <v>47</v>
      </c>
      <c r="E74" s="69">
        <f>D74/C72</f>
        <v>9.7510373443983403E-2</v>
      </c>
      <c r="F74" s="130"/>
      <c r="G74" s="117" t="s">
        <v>1419</v>
      </c>
      <c r="H74" s="120">
        <f>AUXILIAR!B27</f>
        <v>0</v>
      </c>
      <c r="I74" s="124"/>
      <c r="J74" s="116"/>
    </row>
    <row r="75" spans="2:10" ht="16.5" thickTop="1" x14ac:dyDescent="0.25">
      <c r="B75" s="67" t="s">
        <v>1332</v>
      </c>
      <c r="C75" s="85">
        <v>1</v>
      </c>
      <c r="D75" s="68">
        <f>D74-C75</f>
        <v>46</v>
      </c>
      <c r="E75" s="69">
        <f>D75/C72</f>
        <v>9.5435684647302899E-2</v>
      </c>
      <c r="F75" s="130"/>
      <c r="G75" s="67" t="s">
        <v>1154</v>
      </c>
      <c r="H75" s="121">
        <f>AUXILIAR!C27</f>
        <v>0</v>
      </c>
      <c r="I75" s="125">
        <f>AUXILIAR!E27</f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7.2614107883817433E-2</v>
      </c>
      <c r="F76" s="130"/>
      <c r="G76" s="67" t="s">
        <v>1421</v>
      </c>
      <c r="H76" s="121">
        <f>AUXILIAR!D27</f>
        <v>0</v>
      </c>
      <c r="I76" s="126">
        <f>AUXILIAR!F27</f>
        <v>482</v>
      </c>
      <c r="J76" s="110" t="e">
        <f>I76/H76</f>
        <v>#DIV/0!</v>
      </c>
    </row>
    <row r="77" spans="2:10" ht="17.25" thickTop="1" thickBot="1" x14ac:dyDescent="0.3">
      <c r="B77" s="95" t="s">
        <v>1145</v>
      </c>
      <c r="C77" s="96">
        <f>Hoja1!P3</f>
        <v>0</v>
      </c>
      <c r="D77" s="96"/>
      <c r="E77" s="97">
        <f>Hoja1!P4</f>
        <v>0</v>
      </c>
      <c r="F77" s="130"/>
      <c r="G77" s="67" t="s">
        <v>1427</v>
      </c>
      <c r="H77" s="121" t="e">
        <f>paradas!#REF!</f>
        <v>#REF!</v>
      </c>
      <c r="I77" s="127" t="e">
        <f>paradas!#REF!+paradas!#REF!</f>
        <v>#REF!</v>
      </c>
      <c r="J77" s="113" t="e">
        <f>I77/H77</f>
        <v>#REF!</v>
      </c>
    </row>
    <row r="78" spans="2:10" ht="17.25" thickTop="1" thickBot="1" x14ac:dyDescent="0.3">
      <c r="B78" s="95" t="s">
        <v>1146</v>
      </c>
      <c r="C78" s="96">
        <f>Hoja1!P5</f>
        <v>0</v>
      </c>
      <c r="D78" s="96"/>
      <c r="E78" s="98">
        <v>0.16</v>
      </c>
      <c r="F78" s="131"/>
      <c r="G78" s="70" t="s">
        <v>1426</v>
      </c>
      <c r="H78" s="122">
        <f>AUXILIAR!G27</f>
        <v>0</v>
      </c>
      <c r="I78" s="128"/>
      <c r="J78" s="114"/>
    </row>
    <row r="79" spans="2:10" ht="17.25" thickTop="1" thickBot="1" x14ac:dyDescent="0.3">
      <c r="B79" s="63" t="s">
        <v>1330</v>
      </c>
      <c r="C79" s="64">
        <f>AUXILIAR!F13</f>
        <v>482</v>
      </c>
      <c r="D79" s="65"/>
      <c r="E79" s="66"/>
      <c r="F79" s="129">
        <v>45150</v>
      </c>
      <c r="G79" s="109" t="s">
        <v>1396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1330</v>
      </c>
      <c r="I80" s="123" t="s">
        <v>1425</v>
      </c>
      <c r="J80" s="112" t="s">
        <v>995</v>
      </c>
    </row>
    <row r="81" spans="2:10" ht="17.25" thickTop="1" thickBot="1" x14ac:dyDescent="0.3">
      <c r="B81" s="67" t="s">
        <v>1331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1419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1332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1154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1421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1145</v>
      </c>
      <c r="C84" s="96">
        <f>Hoja1!Q3</f>
        <v>0</v>
      </c>
      <c r="D84" s="96"/>
      <c r="E84" s="97">
        <f>Hoja1!Q4</f>
        <v>0</v>
      </c>
      <c r="F84" s="130"/>
      <c r="G84" s="67" t="s">
        <v>1427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1146</v>
      </c>
      <c r="C85" s="96">
        <f>Hoja1!Q5</f>
        <v>0</v>
      </c>
      <c r="E85" s="98">
        <v>0.17</v>
      </c>
      <c r="F85" s="131"/>
      <c r="G85" s="70" t="s">
        <v>1426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1330</v>
      </c>
      <c r="C86" s="64">
        <f>AUXILIAR!F14</f>
        <v>482</v>
      </c>
      <c r="D86" s="65"/>
      <c r="E86" s="66"/>
      <c r="F86" s="129">
        <v>45151</v>
      </c>
      <c r="G86" s="109" t="s">
        <v>1396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1330</v>
      </c>
      <c r="I87" s="123" t="s">
        <v>1425</v>
      </c>
      <c r="J87" s="112" t="s">
        <v>995</v>
      </c>
    </row>
    <row r="88" spans="2:10" ht="17.25" thickTop="1" thickBot="1" x14ac:dyDescent="0.3">
      <c r="B88" s="67" t="s">
        <v>1331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1419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1154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1421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30"/>
      <c r="G91" s="67" t="s">
        <v>1427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1146</v>
      </c>
      <c r="C92" s="96">
        <f>Hoja1!R5</f>
        <v>0</v>
      </c>
      <c r="D92" s="96"/>
      <c r="E92" s="98">
        <f>Hoja1!R6</f>
        <v>0</v>
      </c>
      <c r="F92" s="131"/>
      <c r="G92" s="70" t="s">
        <v>1426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1330</v>
      </c>
      <c r="C93" s="64">
        <f>AUXILIAR!F15</f>
        <v>482</v>
      </c>
      <c r="D93" s="65"/>
      <c r="E93" s="66"/>
      <c r="F93" s="129">
        <v>45152</v>
      </c>
      <c r="G93" s="109" t="s">
        <v>1396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126</v>
      </c>
      <c r="D94" s="68">
        <f>C94</f>
        <v>126</v>
      </c>
      <c r="E94" s="69">
        <f>D94/C93</f>
        <v>0.26141078838174275</v>
      </c>
      <c r="F94" s="130"/>
      <c r="G94" s="108"/>
      <c r="H94" s="119" t="s">
        <v>1330</v>
      </c>
      <c r="I94" s="123" t="s">
        <v>1425</v>
      </c>
      <c r="J94" s="112" t="s">
        <v>995</v>
      </c>
    </row>
    <row r="95" spans="2:10" ht="17.25" thickTop="1" thickBot="1" x14ac:dyDescent="0.3">
      <c r="B95" s="67" t="s">
        <v>1331</v>
      </c>
      <c r="C95" s="85">
        <v>0</v>
      </c>
      <c r="D95" s="68">
        <f>D94-C95</f>
        <v>126</v>
      </c>
      <c r="E95" s="69">
        <f>D95/C93</f>
        <v>0.26141078838174275</v>
      </c>
      <c r="F95" s="130"/>
      <c r="G95" s="117" t="s">
        <v>1419</v>
      </c>
      <c r="H95" s="120">
        <f>AUXILIAR!B48</f>
        <v>15</v>
      </c>
      <c r="I95" s="124"/>
      <c r="J95" s="116"/>
    </row>
    <row r="96" spans="2:10" ht="16.5" thickTop="1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0.25933609958506226</v>
      </c>
      <c r="F96" s="130"/>
      <c r="G96" s="67" t="s">
        <v>1154</v>
      </c>
      <c r="H96" s="121">
        <f>AUXILIAR!C48</f>
        <v>15</v>
      </c>
      <c r="I96" s="125">
        <f>AUXILIAR!E48</f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0.22199170124481327</v>
      </c>
      <c r="F97" s="130"/>
      <c r="G97" s="67" t="s">
        <v>1421</v>
      </c>
      <c r="H97" s="121">
        <f>AUXILIAR!D48</f>
        <v>15</v>
      </c>
      <c r="I97" s="126">
        <f>AUXILIAR!F48</f>
        <v>0</v>
      </c>
      <c r="J97" s="110">
        <f>I97/H97</f>
        <v>0</v>
      </c>
    </row>
    <row r="98" spans="2:10" ht="17.25" thickTop="1" thickBot="1" x14ac:dyDescent="0.3">
      <c r="B98" s="95" t="s">
        <v>1145</v>
      </c>
      <c r="C98" s="96">
        <f>Hoja1!S3</f>
        <v>0</v>
      </c>
      <c r="D98" s="96"/>
      <c r="E98" s="97">
        <f>Hoja1!S4</f>
        <v>0</v>
      </c>
      <c r="F98" s="130"/>
      <c r="G98" s="67" t="s">
        <v>1427</v>
      </c>
      <c r="H98" s="121">
        <f>paradas!H1</f>
        <v>30</v>
      </c>
      <c r="I98" s="127">
        <f>paradas!S2+paradas!S3</f>
        <v>0</v>
      </c>
      <c r="J98" s="113">
        <f>I98/H98</f>
        <v>0</v>
      </c>
    </row>
    <row r="99" spans="2:10" ht="17.25" thickTop="1" thickBot="1" x14ac:dyDescent="0.3">
      <c r="B99" s="95" t="s">
        <v>1146</v>
      </c>
      <c r="C99" s="96">
        <f>Hoja1!S5</f>
        <v>0</v>
      </c>
      <c r="D99" s="96"/>
      <c r="E99" s="98">
        <v>0.23</v>
      </c>
      <c r="F99" s="131"/>
      <c r="G99" s="70" t="s">
        <v>1426</v>
      </c>
      <c r="H99" s="122">
        <f>AUXILIAR!G48</f>
        <v>0</v>
      </c>
      <c r="I99" s="128"/>
      <c r="J99" s="114"/>
    </row>
    <row r="100" spans="2:10" ht="17.25" thickTop="1" thickBot="1" x14ac:dyDescent="0.3">
      <c r="B100" s="63" t="s">
        <v>1330</v>
      </c>
      <c r="C100" s="64">
        <f>AUXILIAR!F16</f>
        <v>482</v>
      </c>
      <c r="D100" s="65"/>
      <c r="E100" s="66"/>
      <c r="F100" s="129">
        <v>45153</v>
      </c>
      <c r="G100" s="109" t="s">
        <v>1396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0"/>
      <c r="G101" s="108"/>
      <c r="H101" s="119" t="s">
        <v>1330</v>
      </c>
      <c r="I101" s="123" t="s">
        <v>1425</v>
      </c>
      <c r="J101" s="112" t="s">
        <v>995</v>
      </c>
    </row>
    <row r="102" spans="2:10" ht="17.25" thickTop="1" thickBot="1" x14ac:dyDescent="0.3">
      <c r="B102" s="67" t="s">
        <v>1331</v>
      </c>
      <c r="C102" s="85"/>
      <c r="D102" s="68">
        <f>D101-C102</f>
        <v>0</v>
      </c>
      <c r="E102" s="69">
        <f>D102/C100</f>
        <v>0</v>
      </c>
      <c r="F102" s="130"/>
      <c r="G102" s="117" t="s">
        <v>1419</v>
      </c>
      <c r="H102" s="120">
        <f>AUXILIAR!B49</f>
        <v>15</v>
      </c>
      <c r="I102" s="124"/>
      <c r="J102" s="116"/>
    </row>
    <row r="103" spans="2:10" ht="16.5" thickTop="1" x14ac:dyDescent="0.25">
      <c r="B103" s="67" t="s">
        <v>1332</v>
      </c>
      <c r="C103" s="85">
        <v>1</v>
      </c>
      <c r="D103" s="68">
        <f>D102-C103</f>
        <v>-1</v>
      </c>
      <c r="E103" s="69">
        <f>D103/C100</f>
        <v>-2.0746887966804979E-3</v>
      </c>
      <c r="F103" s="130"/>
      <c r="G103" s="67" t="s">
        <v>1154</v>
      </c>
      <c r="H103" s="121">
        <f>AUXILIAR!C48</f>
        <v>15</v>
      </c>
      <c r="I103" s="125">
        <f>AUXILIAR!E49</f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-2.0746887966804979E-3</v>
      </c>
      <c r="F104" s="130"/>
      <c r="G104" s="67" t="s">
        <v>1421</v>
      </c>
      <c r="H104" s="121">
        <f>AUXILIAR!D48</f>
        <v>15</v>
      </c>
      <c r="I104" s="126">
        <f>AUXILIAR!F49</f>
        <v>0</v>
      </c>
      <c r="J104" s="110">
        <f>I104/H104</f>
        <v>0</v>
      </c>
    </row>
    <row r="105" spans="2:10" ht="17.25" thickTop="1" thickBot="1" x14ac:dyDescent="0.3">
      <c r="B105" s="95" t="s">
        <v>1145</v>
      </c>
      <c r="C105" s="96">
        <f>Hoja1!T3</f>
        <v>0</v>
      </c>
      <c r="D105" s="96"/>
      <c r="E105" s="97">
        <f>Hoja1!T4</f>
        <v>0</v>
      </c>
      <c r="F105" s="130"/>
      <c r="G105" s="67" t="s">
        <v>1427</v>
      </c>
      <c r="H105" s="121">
        <f>paradas!H1</f>
        <v>30</v>
      </c>
      <c r="I105" s="127">
        <f>SUM(I103:I104)</f>
        <v>0</v>
      </c>
      <c r="J105" s="113">
        <f>I105/H105</f>
        <v>0</v>
      </c>
    </row>
    <row r="106" spans="2:10" ht="17.25" thickTop="1" thickBot="1" x14ac:dyDescent="0.3">
      <c r="B106" s="95" t="s">
        <v>1146</v>
      </c>
      <c r="C106" s="96">
        <f>Hoja1!T5</f>
        <v>0</v>
      </c>
      <c r="D106" s="96"/>
      <c r="E106" s="98">
        <f>Hoja1!T6</f>
        <v>0</v>
      </c>
      <c r="F106" s="131"/>
      <c r="G106" s="70" t="s">
        <v>1426</v>
      </c>
      <c r="H106" s="122">
        <f>AUXILIAR!G48</f>
        <v>0</v>
      </c>
      <c r="I106" s="128"/>
      <c r="J106" s="114"/>
    </row>
    <row r="107" spans="2:10" ht="17.25" thickTop="1" thickBot="1" x14ac:dyDescent="0.3">
      <c r="B107" s="63" t="s">
        <v>1330</v>
      </c>
      <c r="C107" s="64">
        <f>AUXILIAR!F17</f>
        <v>482</v>
      </c>
      <c r="D107" s="65"/>
      <c r="E107" s="66"/>
      <c r="F107" s="129">
        <v>45154</v>
      </c>
      <c r="G107" s="109" t="s">
        <v>1396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0"/>
      <c r="G108" s="108"/>
      <c r="H108" s="119" t="s">
        <v>1330</v>
      </c>
      <c r="I108" s="123" t="s">
        <v>1425</v>
      </c>
      <c r="J108" s="112" t="s">
        <v>995</v>
      </c>
    </row>
    <row r="109" spans="2:10" ht="17.25" thickTop="1" thickBot="1" x14ac:dyDescent="0.3">
      <c r="B109" s="67" t="s">
        <v>1331</v>
      </c>
      <c r="C109" s="85"/>
      <c r="D109" s="68">
        <f>D108-C109</f>
        <v>0</v>
      </c>
      <c r="E109" s="69">
        <f>D109/C107</f>
        <v>0</v>
      </c>
      <c r="F109" s="130"/>
      <c r="G109" s="117" t="s">
        <v>1419</v>
      </c>
      <c r="H109" s="120">
        <f>AUXILIAR!B49</f>
        <v>15</v>
      </c>
      <c r="I109" s="124"/>
      <c r="J109" s="116"/>
    </row>
    <row r="110" spans="2:10" ht="16.5" thickTop="1" x14ac:dyDescent="0.25">
      <c r="B110" s="67" t="s">
        <v>1332</v>
      </c>
      <c r="C110" s="85">
        <v>1</v>
      </c>
      <c r="D110" s="68">
        <f>D109-C110</f>
        <v>-1</v>
      </c>
      <c r="E110" s="69">
        <f>D110/C107</f>
        <v>-2.0746887966804979E-3</v>
      </c>
      <c r="F110" s="130"/>
      <c r="G110" s="67" t="s">
        <v>1154</v>
      </c>
      <c r="H110" s="121">
        <f>AUXILIAR!C49</f>
        <v>15</v>
      </c>
      <c r="I110" s="125">
        <f>AUXILIAR!E50</f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-2.0746887966804979E-3</v>
      </c>
      <c r="F111" s="130"/>
      <c r="G111" s="67" t="s">
        <v>1421</v>
      </c>
      <c r="H111" s="121">
        <f>AUXILIAR!D49</f>
        <v>15</v>
      </c>
      <c r="I111" s="126">
        <f>AUXILIAR!F50</f>
        <v>0</v>
      </c>
      <c r="J111" s="110">
        <f>I111/H111</f>
        <v>0</v>
      </c>
    </row>
    <row r="112" spans="2:10" ht="17.25" thickTop="1" thickBot="1" x14ac:dyDescent="0.3">
      <c r="B112" s="95" t="s">
        <v>1145</v>
      </c>
      <c r="C112" s="96">
        <f>Hoja1!U3</f>
        <v>0</v>
      </c>
      <c r="D112" s="96"/>
      <c r="E112" s="97">
        <f>Hoja1!U4</f>
        <v>0</v>
      </c>
      <c r="F112" s="130"/>
      <c r="G112" s="67" t="s">
        <v>1427</v>
      </c>
      <c r="H112" s="121">
        <f>paradas!H1</f>
        <v>30</v>
      </c>
      <c r="I112" s="127">
        <f>SUM(I110:I111)</f>
        <v>0</v>
      </c>
      <c r="J112" s="113">
        <f>I112/H112</f>
        <v>0</v>
      </c>
    </row>
    <row r="113" spans="2:10" ht="17.25" thickTop="1" thickBot="1" x14ac:dyDescent="0.3">
      <c r="B113" s="95" t="s">
        <v>1146</v>
      </c>
      <c r="C113" s="96">
        <f>Hoja1!U5</f>
        <v>0</v>
      </c>
      <c r="D113" s="96"/>
      <c r="E113" s="98">
        <f>Hoja1!U6</f>
        <v>0</v>
      </c>
      <c r="F113" s="131"/>
      <c r="G113" s="70" t="s">
        <v>1426</v>
      </c>
      <c r="H113" s="122">
        <f>AUXILIAR!G49</f>
        <v>0</v>
      </c>
      <c r="I113" s="128"/>
      <c r="J113" s="114"/>
    </row>
    <row r="114" spans="2:10" ht="17.25" thickTop="1" thickBot="1" x14ac:dyDescent="0.3">
      <c r="B114" s="63" t="s">
        <v>1330</v>
      </c>
      <c r="C114" s="64">
        <f>AUXILIAR!F18</f>
        <v>482</v>
      </c>
      <c r="D114" s="65"/>
      <c r="E114" s="66"/>
      <c r="F114" s="129">
        <v>45155</v>
      </c>
      <c r="G114" s="109" t="s">
        <v>1396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0.21369294605809128</v>
      </c>
      <c r="F115" s="130"/>
      <c r="G115" s="108"/>
      <c r="H115" s="119" t="s">
        <v>1330</v>
      </c>
      <c r="I115" s="123" t="s">
        <v>1425</v>
      </c>
      <c r="J115" s="112" t="s">
        <v>995</v>
      </c>
    </row>
    <row r="116" spans="2:10" ht="17.25" thickTop="1" thickBot="1" x14ac:dyDescent="0.3">
      <c r="B116" s="67" t="s">
        <v>1331</v>
      </c>
      <c r="C116" s="85">
        <v>0</v>
      </c>
      <c r="D116" s="68">
        <f>D115-C116</f>
        <v>103</v>
      </c>
      <c r="E116" s="69">
        <f>D116/C114</f>
        <v>0.21369294605809128</v>
      </c>
      <c r="F116" s="130"/>
      <c r="G116" s="117" t="s">
        <v>1419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1332</v>
      </c>
      <c r="C117" s="85">
        <v>1</v>
      </c>
      <c r="D117" s="68">
        <f>D116-C117</f>
        <v>102</v>
      </c>
      <c r="E117" s="69">
        <f>D117/C114</f>
        <v>0.21161825726141079</v>
      </c>
      <c r="F117" s="130"/>
      <c r="G117" s="67" t="s">
        <v>1154</v>
      </c>
      <c r="H117" s="121">
        <f>AUXILIAR!C50</f>
        <v>15</v>
      </c>
      <c r="I117" s="125">
        <f>AUXILIAR!E51</f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f>AUXILIAR!B18</f>
        <v>0</v>
      </c>
      <c r="D118" s="72">
        <f>D117-C118</f>
        <v>102</v>
      </c>
      <c r="E118" s="92">
        <f>D118/C114</f>
        <v>0.21161825726141079</v>
      </c>
      <c r="F118" s="130"/>
      <c r="G118" s="67" t="s">
        <v>1421</v>
      </c>
      <c r="H118" s="121">
        <f>AUXILIAR!D50</f>
        <v>15</v>
      </c>
      <c r="I118" s="126">
        <f>AUXILIAR!F51</f>
        <v>0</v>
      </c>
      <c r="J118" s="110">
        <f>I118/H118</f>
        <v>0</v>
      </c>
    </row>
    <row r="119" spans="2:10" ht="17.25" thickTop="1" thickBot="1" x14ac:dyDescent="0.3">
      <c r="B119" s="95" t="s">
        <v>1145</v>
      </c>
      <c r="C119" s="96">
        <f>Hoja1!V3</f>
        <v>0</v>
      </c>
      <c r="D119" s="96"/>
      <c r="E119" s="97">
        <f>Hoja1!V4</f>
        <v>0</v>
      </c>
      <c r="F119" s="130"/>
      <c r="G119" s="67" t="s">
        <v>1427</v>
      </c>
      <c r="H119" s="121">
        <f>paradas!H1</f>
        <v>30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1146</v>
      </c>
      <c r="C120" s="96">
        <v>62</v>
      </c>
      <c r="D120" s="96"/>
      <c r="E120" s="98">
        <f>Hoja1!V6</f>
        <v>0</v>
      </c>
      <c r="F120" s="131"/>
      <c r="G120" s="70" t="s">
        <v>1426</v>
      </c>
      <c r="H120" s="122">
        <f>AUXILIAR!G50</f>
        <v>0</v>
      </c>
      <c r="I120" s="128"/>
      <c r="J120" s="114"/>
    </row>
    <row r="121" spans="2:10" ht="17.25" thickTop="1" thickBot="1" x14ac:dyDescent="0.3">
      <c r="B121" s="63" t="s">
        <v>1330</v>
      </c>
      <c r="C121" s="64">
        <f>AUXILIAR!F19</f>
        <v>482</v>
      </c>
      <c r="D121" s="65"/>
      <c r="E121" s="66"/>
      <c r="F121" s="129">
        <v>45156</v>
      </c>
      <c r="G121" s="109" t="s">
        <v>1396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0.17634854771784234</v>
      </c>
      <c r="F122" s="130"/>
      <c r="G122" s="108"/>
      <c r="H122" s="119" t="s">
        <v>1330</v>
      </c>
      <c r="I122" s="123" t="s">
        <v>1425</v>
      </c>
      <c r="J122" s="112" t="s">
        <v>995</v>
      </c>
    </row>
    <row r="123" spans="2:10" ht="17.25" thickTop="1" thickBot="1" x14ac:dyDescent="0.3">
      <c r="B123" s="67" t="s">
        <v>1331</v>
      </c>
      <c r="C123" s="85">
        <v>3</v>
      </c>
      <c r="D123" s="68">
        <f>D122-C123</f>
        <v>82</v>
      </c>
      <c r="E123" s="69">
        <f>D123/C121</f>
        <v>0.17012448132780084</v>
      </c>
      <c r="F123" s="130"/>
      <c r="G123" s="117" t="s">
        <v>1419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1332</v>
      </c>
      <c r="C124" s="85">
        <v>1</v>
      </c>
      <c r="D124" s="68">
        <f>D123-C124</f>
        <v>81</v>
      </c>
      <c r="E124" s="69">
        <f>D124/C121</f>
        <v>0.16804979253112035</v>
      </c>
      <c r="F124" s="130"/>
      <c r="G124" s="67" t="s">
        <v>1154</v>
      </c>
      <c r="H124" s="121">
        <f>AUXILIAR!C51</f>
        <v>15</v>
      </c>
      <c r="I124" s="125">
        <f>AUXILIAR!E52</f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f>AUXILIAR!B19</f>
        <v>0</v>
      </c>
      <c r="D125" s="72">
        <f>D124-C125</f>
        <v>81</v>
      </c>
      <c r="E125" s="92">
        <f>D125/C121</f>
        <v>0.16804979253112035</v>
      </c>
      <c r="F125" s="130"/>
      <c r="G125" s="67" t="s">
        <v>1421</v>
      </c>
      <c r="H125" s="121">
        <f>AUXILIAR!D51</f>
        <v>15</v>
      </c>
      <c r="I125" s="126">
        <f>AUXILIAR!F52</f>
        <v>0</v>
      </c>
      <c r="J125" s="110">
        <f>I125/H125</f>
        <v>0</v>
      </c>
    </row>
    <row r="126" spans="2:10" ht="17.25" thickTop="1" thickBot="1" x14ac:dyDescent="0.3">
      <c r="B126" s="95" t="s">
        <v>1145</v>
      </c>
      <c r="C126" s="96">
        <f>Hoja1!W3</f>
        <v>0</v>
      </c>
      <c r="D126" s="96"/>
      <c r="E126" s="97">
        <f>Hoja1!W4</f>
        <v>0</v>
      </c>
      <c r="F126" s="130"/>
      <c r="G126" s="67" t="s">
        <v>1427</v>
      </c>
      <c r="H126" s="121">
        <f>paradas!H1</f>
        <v>30</v>
      </c>
      <c r="I126" s="127">
        <f>SUM(I124:I125)</f>
        <v>0</v>
      </c>
      <c r="J126" s="113">
        <f>I126/H126</f>
        <v>0</v>
      </c>
    </row>
    <row r="127" spans="2:10" ht="17.25" thickTop="1" thickBot="1" x14ac:dyDescent="0.3">
      <c r="B127" s="95" t="s">
        <v>1146</v>
      </c>
      <c r="C127" s="96">
        <f>Hoja1!W5</f>
        <v>0</v>
      </c>
      <c r="D127" s="96"/>
      <c r="E127" s="98">
        <f>Hoja1!W6</f>
        <v>0</v>
      </c>
      <c r="F127" s="131"/>
      <c r="G127" s="70" t="s">
        <v>1426</v>
      </c>
      <c r="H127" s="122">
        <f>AUXILIAR!G51</f>
        <v>0</v>
      </c>
      <c r="I127" s="128"/>
      <c r="J127" s="114"/>
    </row>
    <row r="128" spans="2:10" ht="17.25" thickTop="1" thickBot="1" x14ac:dyDescent="0.3">
      <c r="B128" s="63" t="s">
        <v>1330</v>
      </c>
      <c r="C128" s="64">
        <f>AUXILIAR!F20</f>
        <v>482</v>
      </c>
      <c r="D128" s="65"/>
      <c r="E128" s="66"/>
      <c r="F128" s="129">
        <v>45157</v>
      </c>
      <c r="G128" s="109" t="s">
        <v>1396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0"/>
      <c r="G129" s="108"/>
      <c r="H129" s="119" t="s">
        <v>1330</v>
      </c>
      <c r="I129" s="123" t="s">
        <v>1425</v>
      </c>
      <c r="J129" s="112" t="s">
        <v>995</v>
      </c>
    </row>
    <row r="130" spans="2:10" ht="17.25" thickTop="1" thickBot="1" x14ac:dyDescent="0.3">
      <c r="B130" s="67" t="s">
        <v>1331</v>
      </c>
      <c r="C130" s="85">
        <v>2</v>
      </c>
      <c r="D130" s="68">
        <f>D129-C130</f>
        <v>-2</v>
      </c>
      <c r="E130" s="69">
        <f>D130/C128</f>
        <v>-4.1493775933609959E-3</v>
      </c>
      <c r="F130" s="130"/>
      <c r="G130" s="117" t="s">
        <v>1419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1332</v>
      </c>
      <c r="C131" s="85">
        <v>1</v>
      </c>
      <c r="D131" s="68">
        <f>D130-C131</f>
        <v>-3</v>
      </c>
      <c r="E131" s="69">
        <f>D131/C128</f>
        <v>-6.2240663900414933E-3</v>
      </c>
      <c r="F131" s="130"/>
      <c r="G131" s="67" t="s">
        <v>1154</v>
      </c>
      <c r="H131" s="121">
        <f>AUXILIAR!C53</f>
        <v>15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-18</v>
      </c>
      <c r="E132" s="92">
        <f>D132/C128</f>
        <v>-3.7344398340248962E-2</v>
      </c>
      <c r="F132" s="130"/>
      <c r="G132" s="67" t="s">
        <v>1421</v>
      </c>
      <c r="H132" s="121">
        <f>AUXILIAR!D53</f>
        <v>15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1145</v>
      </c>
      <c r="C133" s="96">
        <f>Hoja1!X3</f>
        <v>0</v>
      </c>
      <c r="D133" s="96"/>
      <c r="E133" s="97">
        <f>Hoja1!X4</f>
        <v>0</v>
      </c>
      <c r="F133" s="130"/>
      <c r="G133" s="67" t="s">
        <v>1427</v>
      </c>
      <c r="H133" s="121">
        <f>paradas!H1</f>
        <v>30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1146</v>
      </c>
      <c r="C134" s="96">
        <f>Hoja1!X5</f>
        <v>0</v>
      </c>
      <c r="D134" s="96"/>
      <c r="E134" s="98">
        <f>Hoja1!X6</f>
        <v>0</v>
      </c>
      <c r="F134" s="131"/>
      <c r="G134" s="70" t="s">
        <v>1426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1330</v>
      </c>
      <c r="C135" s="64">
        <f>AUXILIAR!F21</f>
        <v>482</v>
      </c>
      <c r="D135" s="65"/>
      <c r="E135" s="66"/>
      <c r="F135" s="129">
        <v>45158</v>
      </c>
      <c r="G135" s="109" t="s">
        <v>1396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1330</v>
      </c>
      <c r="I136" s="123" t="s">
        <v>1425</v>
      </c>
      <c r="J136" s="112" t="s">
        <v>995</v>
      </c>
    </row>
    <row r="137" spans="2:10" ht="17.25" thickTop="1" thickBot="1" x14ac:dyDescent="0.3">
      <c r="B137" s="67" t="s">
        <v>1331</v>
      </c>
      <c r="C137" s="85">
        <v>2</v>
      </c>
      <c r="D137" s="68">
        <f>D136-C137</f>
        <v>-2</v>
      </c>
      <c r="E137" s="69">
        <f>D137/C135</f>
        <v>-4.1493775933609959E-3</v>
      </c>
      <c r="F137" s="130"/>
      <c r="G137" s="117" t="s">
        <v>1419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1332</v>
      </c>
      <c r="C138" s="85">
        <v>1</v>
      </c>
      <c r="D138" s="68">
        <f>D137-C138</f>
        <v>-3</v>
      </c>
      <c r="E138" s="69">
        <f>D138/C135</f>
        <v>-6.2240663900414933E-3</v>
      </c>
      <c r="F138" s="130"/>
      <c r="G138" s="67" t="s">
        <v>1154</v>
      </c>
      <c r="H138" s="121">
        <f>AUXILIAR!C54</f>
        <v>15</v>
      </c>
      <c r="I138" s="125">
        <f>AUXILIAR!E54</f>
        <v>0</v>
      </c>
      <c r="J138" s="115">
        <f t="shared" ref="J138:J140" si="0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-3</v>
      </c>
      <c r="E139" s="92">
        <f>D139/C135</f>
        <v>-6.2240663900414933E-3</v>
      </c>
      <c r="F139" s="130"/>
      <c r="G139" s="67" t="s">
        <v>1421</v>
      </c>
      <c r="H139" s="121">
        <f>AUXILIAR!D54</f>
        <v>15</v>
      </c>
      <c r="I139" s="126">
        <f>AUXILIAR!F54</f>
        <v>0</v>
      </c>
      <c r="J139" s="110">
        <f t="shared" si="0"/>
        <v>0</v>
      </c>
    </row>
    <row r="140" spans="2:10" ht="17.25" thickTop="1" thickBot="1" x14ac:dyDescent="0.3">
      <c r="B140" s="95" t="s">
        <v>1145</v>
      </c>
      <c r="C140" s="96">
        <f>Hoja1!Y3</f>
        <v>0</v>
      </c>
      <c r="D140" s="96"/>
      <c r="E140" s="97">
        <v>0.05</v>
      </c>
      <c r="F140" s="130"/>
      <c r="G140" s="67" t="s">
        <v>1427</v>
      </c>
      <c r="H140" s="121">
        <f>paradas!H1</f>
        <v>30</v>
      </c>
      <c r="I140" s="127">
        <f t="shared" ref="I140" si="1">SUM(I138:I139)</f>
        <v>0</v>
      </c>
      <c r="J140" s="113">
        <f t="shared" si="0"/>
        <v>0</v>
      </c>
    </row>
    <row r="141" spans="2:10" ht="17.25" thickTop="1" thickBot="1" x14ac:dyDescent="0.3">
      <c r="B141" s="95" t="s">
        <v>1146</v>
      </c>
      <c r="C141" s="96">
        <f>Hoja1!Y5</f>
        <v>0</v>
      </c>
      <c r="D141" s="96"/>
      <c r="E141" s="98">
        <v>0.14000000000000001</v>
      </c>
      <c r="F141" s="131"/>
      <c r="G141" s="70" t="s">
        <v>1426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1330</v>
      </c>
      <c r="C142" s="64">
        <f>AUXILIAR!F22</f>
        <v>482</v>
      </c>
      <c r="D142" s="65"/>
      <c r="E142" s="66"/>
      <c r="F142" s="129">
        <v>45159</v>
      </c>
      <c r="G142" s="109" t="s">
        <v>1396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1330</v>
      </c>
      <c r="I143" s="123" t="s">
        <v>1425</v>
      </c>
      <c r="J143" s="112" t="s">
        <v>995</v>
      </c>
    </row>
    <row r="144" spans="2:10" ht="17.25" thickTop="1" thickBot="1" x14ac:dyDescent="0.3">
      <c r="B144" s="67" t="s">
        <v>1331</v>
      </c>
      <c r="C144" s="85">
        <v>2</v>
      </c>
      <c r="D144" s="68">
        <f>D143-C144</f>
        <v>-2</v>
      </c>
      <c r="E144" s="69">
        <f>D144/C142</f>
        <v>-4.1493775933609959E-3</v>
      </c>
      <c r="F144" s="130"/>
      <c r="G144" s="117" t="s">
        <v>1419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1332</v>
      </c>
      <c r="C145" s="85">
        <v>1</v>
      </c>
      <c r="D145" s="68">
        <f>D144-C145</f>
        <v>-3</v>
      </c>
      <c r="E145" s="69">
        <f>D145/C142</f>
        <v>-6.2240663900414933E-3</v>
      </c>
      <c r="F145" s="130"/>
      <c r="G145" s="67" t="s">
        <v>1154</v>
      </c>
      <c r="H145" s="121">
        <f>AUXILIAR!C55</f>
        <v>15</v>
      </c>
      <c r="I145" s="125">
        <f>AUXILIAR!E55</f>
        <v>0</v>
      </c>
      <c r="J145" s="115">
        <f t="shared" ref="J145:J147" si="2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-6.2240663900414933E-3</v>
      </c>
      <c r="F146" s="130"/>
      <c r="G146" s="67" t="s">
        <v>1421</v>
      </c>
      <c r="H146" s="121">
        <f>AUXILIAR!D55</f>
        <v>15</v>
      </c>
      <c r="I146" s="126">
        <f>AUXILIAR!F55</f>
        <v>0</v>
      </c>
      <c r="J146" s="110">
        <f t="shared" si="2"/>
        <v>0</v>
      </c>
    </row>
    <row r="147" spans="2:10" ht="17.25" thickTop="1" thickBot="1" x14ac:dyDescent="0.3">
      <c r="B147" s="95" t="s">
        <v>1145</v>
      </c>
      <c r="C147" s="96">
        <f>Hoja1!Z3</f>
        <v>0</v>
      </c>
      <c r="D147" s="96"/>
      <c r="E147" s="97">
        <v>0.05</v>
      </c>
      <c r="F147" s="130"/>
      <c r="G147" s="67" t="s">
        <v>1427</v>
      </c>
      <c r="H147" s="121">
        <f>paradas!H1</f>
        <v>30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1146</v>
      </c>
      <c r="C148" s="96">
        <f>Hoja1!Z5</f>
        <v>0</v>
      </c>
      <c r="D148" s="96"/>
      <c r="E148" s="98">
        <v>0.14000000000000001</v>
      </c>
      <c r="F148" s="131"/>
      <c r="G148" s="70" t="s">
        <v>1426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1330</v>
      </c>
      <c r="C149" s="64">
        <f>AUXILIAR!F23</f>
        <v>482</v>
      </c>
      <c r="D149" s="65"/>
      <c r="E149" s="66"/>
      <c r="F149" s="129">
        <v>45160</v>
      </c>
      <c r="G149" s="109" t="s">
        <v>1396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1330</v>
      </c>
      <c r="I150" s="123" t="s">
        <v>1425</v>
      </c>
      <c r="J150" s="112" t="s">
        <v>995</v>
      </c>
    </row>
    <row r="151" spans="2:10" ht="17.25" thickTop="1" thickBot="1" x14ac:dyDescent="0.3">
      <c r="B151" s="67" t="s">
        <v>1331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1419</v>
      </c>
      <c r="H151" s="120">
        <f>AUXILIAR!B56</f>
        <v>15</v>
      </c>
      <c r="I151" s="124"/>
      <c r="J151" s="116"/>
    </row>
    <row r="152" spans="2:10" ht="16.5" thickTop="1" x14ac:dyDescent="0.25">
      <c r="B152" s="67" t="s">
        <v>1332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1154</v>
      </c>
      <c r="H152" s="121">
        <f>AUXILIAR!C56</f>
        <v>15</v>
      </c>
      <c r="I152" s="125">
        <f>AUXILIAR!E57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1421</v>
      </c>
      <c r="H153" s="121">
        <f>AUXILIAR!D56</f>
        <v>15</v>
      </c>
      <c r="I153" s="126">
        <f>AUXILIAR!F57</f>
        <v>0</v>
      </c>
      <c r="J153" s="110">
        <f t="shared" si="4"/>
        <v>0</v>
      </c>
    </row>
    <row r="154" spans="2:10" ht="17.25" thickTop="1" thickBot="1" x14ac:dyDescent="0.3">
      <c r="B154" s="95" t="s">
        <v>1145</v>
      </c>
      <c r="C154" s="96">
        <f>Hoja1!AA3</f>
        <v>0</v>
      </c>
      <c r="D154" s="96"/>
      <c r="E154" s="97">
        <v>0.05</v>
      </c>
      <c r="F154" s="130"/>
      <c r="G154" s="67" t="s">
        <v>1427</v>
      </c>
      <c r="H154" s="121">
        <f>paradas!H1</f>
        <v>30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1146</v>
      </c>
      <c r="C155" s="96">
        <f>Hoja1!AA5</f>
        <v>0</v>
      </c>
      <c r="D155" s="96"/>
      <c r="E155" s="98">
        <v>0.14000000000000001</v>
      </c>
      <c r="F155" s="131"/>
      <c r="G155" s="70" t="s">
        <v>1426</v>
      </c>
      <c r="H155" s="122">
        <f>AUXILIAR!G56</f>
        <v>0</v>
      </c>
      <c r="I155" s="128"/>
      <c r="J155" s="114"/>
    </row>
    <row r="156" spans="2:10" ht="15.75" customHeight="1" thickTop="1" thickBot="1" x14ac:dyDescent="0.3">
      <c r="B156" s="63" t="s">
        <v>1330</v>
      </c>
      <c r="C156" s="64">
        <f>AUXILIAR!F24</f>
        <v>482</v>
      </c>
      <c r="D156" s="65"/>
      <c r="E156" s="66"/>
      <c r="F156" s="129">
        <v>45161</v>
      </c>
      <c r="G156" s="109" t="s">
        <v>1396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1330</v>
      </c>
      <c r="I157" s="123" t="s">
        <v>1425</v>
      </c>
      <c r="J157" s="112" t="s">
        <v>995</v>
      </c>
    </row>
    <row r="158" spans="2:10" ht="17.25" thickTop="1" thickBot="1" x14ac:dyDescent="0.3">
      <c r="B158" s="67" t="s">
        <v>1331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1419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1332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1154</v>
      </c>
      <c r="H159" s="121">
        <f>AUXILIAR!C57</f>
        <v>15</v>
      </c>
      <c r="I159" s="125">
        <f>AUXILIAR!E57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1421</v>
      </c>
      <c r="H160" s="121">
        <f>AUXILIAR!D57</f>
        <v>15</v>
      </c>
      <c r="I160" s="126">
        <f>AUXILIAR!F57</f>
        <v>0</v>
      </c>
      <c r="J160" s="110">
        <f t="shared" si="6"/>
        <v>0</v>
      </c>
    </row>
    <row r="161" spans="2:10" ht="17.25" thickTop="1" thickBot="1" x14ac:dyDescent="0.3">
      <c r="B161" s="95" t="s">
        <v>1145</v>
      </c>
      <c r="C161" s="96">
        <f>Hoja1!AB3</f>
        <v>0</v>
      </c>
      <c r="D161" s="96"/>
      <c r="E161" s="97">
        <v>0.05</v>
      </c>
      <c r="F161" s="130"/>
      <c r="G161" s="67" t="s">
        <v>1427</v>
      </c>
      <c r="H161" s="121">
        <f>paradas!H1</f>
        <v>30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1146</v>
      </c>
      <c r="C162" s="96">
        <f>Hoja1!AB5</f>
        <v>0</v>
      </c>
      <c r="D162" s="96"/>
      <c r="E162" s="98">
        <v>0.14000000000000001</v>
      </c>
      <c r="F162" s="131"/>
      <c r="G162" s="70" t="s">
        <v>1426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1330</v>
      </c>
      <c r="C163" s="64">
        <f>AUXILIAR!F25</f>
        <v>482</v>
      </c>
      <c r="D163" s="65"/>
      <c r="E163" s="66"/>
      <c r="F163" s="129">
        <v>45162</v>
      </c>
      <c r="G163" s="109" t="s">
        <v>1396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1330</v>
      </c>
      <c r="I164" s="123" t="s">
        <v>1425</v>
      </c>
      <c r="J164" s="112" t="s">
        <v>995</v>
      </c>
    </row>
    <row r="165" spans="2:10" ht="17.25" thickTop="1" thickBot="1" x14ac:dyDescent="0.3">
      <c r="B165" s="67" t="s">
        <v>1331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1419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1332</v>
      </c>
      <c r="C166" s="85">
        <v>1</v>
      </c>
      <c r="D166" s="68">
        <f>D165-C166</f>
        <v>-1</v>
      </c>
      <c r="E166" s="69">
        <f>D166/C163</f>
        <v>-2.0746887966804979E-3</v>
      </c>
      <c r="F166" s="130"/>
      <c r="G166" s="67" t="s">
        <v>1154</v>
      </c>
      <c r="H166" s="121">
        <f>AUXILIAR!C58</f>
        <v>15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-2.0746887966804979E-3</v>
      </c>
      <c r="F167" s="130"/>
      <c r="G167" s="67" t="s">
        <v>1421</v>
      </c>
      <c r="H167" s="121">
        <f>AUXILIAR!D58</f>
        <v>15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1145</v>
      </c>
      <c r="C168" s="96">
        <f>Hoja1!AC3</f>
        <v>0</v>
      </c>
      <c r="D168" s="96"/>
      <c r="E168" s="97">
        <v>0.03</v>
      </c>
      <c r="F168" s="130"/>
      <c r="G168" s="67" t="s">
        <v>1427</v>
      </c>
      <c r="H168" s="121">
        <f>paradas!H1</f>
        <v>30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1146</v>
      </c>
      <c r="C169" s="96">
        <f>Hoja1!AC5</f>
        <v>0</v>
      </c>
      <c r="D169" s="96"/>
      <c r="E169" s="98">
        <v>0.15</v>
      </c>
      <c r="F169" s="131"/>
      <c r="G169" s="70" t="s">
        <v>1426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1330</v>
      </c>
      <c r="C170" s="64">
        <f>AUXILIAR!F26</f>
        <v>482</v>
      </c>
      <c r="D170" s="65"/>
      <c r="E170" s="66"/>
      <c r="F170" s="129">
        <v>45163</v>
      </c>
      <c r="G170" s="109" t="s">
        <v>1396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1330</v>
      </c>
      <c r="I171" s="123" t="s">
        <v>1425</v>
      </c>
      <c r="J171" s="112" t="s">
        <v>995</v>
      </c>
    </row>
    <row r="172" spans="2:10" ht="17.25" thickTop="1" thickBot="1" x14ac:dyDescent="0.3">
      <c r="B172" s="67" t="s">
        <v>1331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1419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1332</v>
      </c>
      <c r="C173" s="85">
        <v>1</v>
      </c>
      <c r="D173" s="68">
        <f>D172-C173</f>
        <v>-1</v>
      </c>
      <c r="E173" s="69">
        <f>D173/C170</f>
        <v>-2.0746887966804979E-3</v>
      </c>
      <c r="F173" s="130"/>
      <c r="G173" s="67" t="s">
        <v>1154</v>
      </c>
      <c r="H173" s="121">
        <f>AUXILIAR!C59</f>
        <v>15</v>
      </c>
      <c r="I173" s="125">
        <v>2</v>
      </c>
      <c r="J173" s="115">
        <f t="shared" ref="J173:J175" si="10">I173/H173</f>
        <v>0.13333333333333333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-2.0746887966804979E-3</v>
      </c>
      <c r="F174" s="130"/>
      <c r="G174" s="67" t="s">
        <v>1421</v>
      </c>
      <c r="H174" s="121">
        <f>AUXILIAR!D59</f>
        <v>15</v>
      </c>
      <c r="I174" s="126">
        <v>1</v>
      </c>
      <c r="J174" s="110">
        <f t="shared" si="10"/>
        <v>6.6666666666666666E-2</v>
      </c>
    </row>
    <row r="175" spans="2:10" ht="17.25" thickTop="1" thickBot="1" x14ac:dyDescent="0.3">
      <c r="B175" s="95" t="s">
        <v>1145</v>
      </c>
      <c r="C175" s="96">
        <f>Hoja1!AD3</f>
        <v>0</v>
      </c>
      <c r="D175" s="96"/>
      <c r="E175" s="97">
        <v>0.02</v>
      </c>
      <c r="F175" s="130"/>
      <c r="G175" s="67" t="s">
        <v>1427</v>
      </c>
      <c r="H175" s="121">
        <f>paradas!H1</f>
        <v>30</v>
      </c>
      <c r="I175" s="127">
        <f t="shared" ref="I175" si="11">SUM(I173:I174)</f>
        <v>3</v>
      </c>
      <c r="J175" s="113">
        <f t="shared" si="10"/>
        <v>0.1</v>
      </c>
    </row>
    <row r="176" spans="2:10" ht="17.25" thickTop="1" thickBot="1" x14ac:dyDescent="0.3">
      <c r="B176" s="95" t="s">
        <v>1146</v>
      </c>
      <c r="C176" s="96">
        <f>Hoja1!AD5</f>
        <v>0</v>
      </c>
      <c r="D176" s="96"/>
      <c r="E176" s="98">
        <v>0.13</v>
      </c>
      <c r="F176" s="131"/>
      <c r="G176" s="70" t="s">
        <v>1426</v>
      </c>
      <c r="H176" s="122">
        <v>3</v>
      </c>
      <c r="I176" s="128"/>
      <c r="J176" s="114"/>
    </row>
    <row r="177" spans="2:10" ht="17.25" thickTop="1" thickBot="1" x14ac:dyDescent="0.3">
      <c r="B177" s="63" t="s">
        <v>1330</v>
      </c>
      <c r="C177" s="64">
        <f>AUXILIAR!F27</f>
        <v>482</v>
      </c>
      <c r="D177" s="65"/>
      <c r="E177" s="66"/>
      <c r="F177" s="129">
        <v>45164</v>
      </c>
      <c r="G177" s="109" t="s">
        <v>1396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1330</v>
      </c>
      <c r="I178" s="123" t="s">
        <v>1425</v>
      </c>
      <c r="J178" s="112" t="s">
        <v>995</v>
      </c>
    </row>
    <row r="179" spans="2:10" ht="17.25" thickTop="1" thickBot="1" x14ac:dyDescent="0.3">
      <c r="B179" s="67" t="s">
        <v>1331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1419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1332</v>
      </c>
      <c r="C180" s="85">
        <v>1</v>
      </c>
      <c r="D180" s="68">
        <f>D179-C180</f>
        <v>-1</v>
      </c>
      <c r="E180" s="69">
        <f>D180/C177</f>
        <v>-2.0746887966804979E-3</v>
      </c>
      <c r="F180" s="130"/>
      <c r="G180" s="67" t="s">
        <v>1154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-2.0746887966804979E-3</v>
      </c>
      <c r="F181" s="130"/>
      <c r="G181" s="67" t="s">
        <v>1421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1145</v>
      </c>
      <c r="C182" s="96">
        <f>Hoja1!AE3</f>
        <v>0</v>
      </c>
      <c r="D182" s="96"/>
      <c r="E182" s="97">
        <v>0.02</v>
      </c>
      <c r="F182" s="130"/>
      <c r="G182" s="67" t="s">
        <v>1427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1146</v>
      </c>
      <c r="C183" s="96">
        <v>24</v>
      </c>
      <c r="D183" s="96"/>
      <c r="E183" s="98">
        <v>0.11</v>
      </c>
      <c r="F183" s="131"/>
      <c r="G183" s="70" t="s">
        <v>1426</v>
      </c>
      <c r="H183" s="122">
        <v>3</v>
      </c>
      <c r="I183" s="128"/>
      <c r="J183" s="114"/>
    </row>
    <row r="184" spans="2:10" ht="17.25" thickTop="1" thickBot="1" x14ac:dyDescent="0.3">
      <c r="B184" s="63" t="s">
        <v>1330</v>
      </c>
      <c r="C184" s="64">
        <f>AUXILIAR!F28</f>
        <v>482</v>
      </c>
      <c r="D184" s="65"/>
      <c r="E184" s="66"/>
      <c r="F184" s="129">
        <v>45165</v>
      </c>
      <c r="G184" s="109" t="s">
        <v>1396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1330</v>
      </c>
      <c r="I185" s="123" t="s">
        <v>1425</v>
      </c>
      <c r="J185" s="112" t="s">
        <v>995</v>
      </c>
    </row>
    <row r="186" spans="2:10" ht="17.25" thickTop="1" thickBot="1" x14ac:dyDescent="0.3">
      <c r="B186" s="67" t="s">
        <v>1331</v>
      </c>
      <c r="C186" s="85">
        <v>3</v>
      </c>
      <c r="D186" s="68">
        <f>D185-C186</f>
        <v>-3</v>
      </c>
      <c r="E186" s="69">
        <f>D186/C184</f>
        <v>-6.2240663900414933E-3</v>
      </c>
      <c r="F186" s="130"/>
      <c r="G186" s="117" t="s">
        <v>1419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1332</v>
      </c>
      <c r="C187" s="85">
        <v>1</v>
      </c>
      <c r="D187" s="68">
        <f>D186-C187</f>
        <v>-4</v>
      </c>
      <c r="E187" s="69">
        <f>D187/C184</f>
        <v>-8.2987551867219917E-3</v>
      </c>
      <c r="F187" s="130"/>
      <c r="G187" s="67" t="s">
        <v>1154</v>
      </c>
      <c r="H187" s="121">
        <f>AUXILIAR!C61</f>
        <v>15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-1.8672199170124481E-2</v>
      </c>
      <c r="F188" s="130"/>
      <c r="G188" s="67" t="s">
        <v>1421</v>
      </c>
      <c r="H188" s="121">
        <f>AUXILIAR!D61</f>
        <v>15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1145</v>
      </c>
      <c r="C189" s="96">
        <f>Hoja1!AF3</f>
        <v>0</v>
      </c>
      <c r="D189" s="96"/>
      <c r="E189" s="97">
        <v>0.04</v>
      </c>
      <c r="F189" s="130"/>
      <c r="G189" s="67" t="s">
        <v>1427</v>
      </c>
      <c r="H189" s="121">
        <f>paradas!H1</f>
        <v>30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1146</v>
      </c>
      <c r="C190" s="96">
        <f>Hoja1!AF5</f>
        <v>0</v>
      </c>
      <c r="D190" s="96"/>
      <c r="E190" s="98">
        <v>0.1</v>
      </c>
      <c r="F190" s="131"/>
      <c r="G190" s="70" t="s">
        <v>1426</v>
      </c>
      <c r="H190" s="122">
        <v>3</v>
      </c>
      <c r="I190" s="128"/>
      <c r="J190" s="114"/>
    </row>
    <row r="191" spans="2:10" ht="17.25" thickTop="1" thickBot="1" x14ac:dyDescent="0.3">
      <c r="B191" s="63" t="s">
        <v>1330</v>
      </c>
      <c r="C191" s="64">
        <f>AUXILIAR!F29</f>
        <v>482</v>
      </c>
      <c r="D191" s="65"/>
      <c r="E191" s="66"/>
      <c r="F191" s="129">
        <v>45166</v>
      </c>
      <c r="G191" s="109" t="s">
        <v>1396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1425</v>
      </c>
      <c r="J192" s="112" t="s">
        <v>995</v>
      </c>
    </row>
    <row r="193" spans="2:10" ht="17.25" thickTop="1" thickBot="1" x14ac:dyDescent="0.3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1419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AUXILIAR!C62</f>
        <v>15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1421</v>
      </c>
      <c r="H195" s="121">
        <f>AUXILIAR!D62</f>
        <v>15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1427</v>
      </c>
      <c r="H196" s="121">
        <f>paradas!H1</f>
        <v>30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1426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1330</v>
      </c>
      <c r="C198" s="64">
        <f>AUXILIAR!F30</f>
        <v>482</v>
      </c>
      <c r="D198" s="65"/>
      <c r="E198" s="66"/>
      <c r="F198" s="129">
        <v>45167</v>
      </c>
      <c r="G198" s="109" t="s">
        <v>1396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1330</v>
      </c>
      <c r="I199" s="123" t="s">
        <v>1425</v>
      </c>
      <c r="J199" s="112" t="s">
        <v>995</v>
      </c>
    </row>
    <row r="200" spans="2:10" ht="17.25" thickTop="1" thickBot="1" x14ac:dyDescent="0.3">
      <c r="B200" s="67" t="s">
        <v>1331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1419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1332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1154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1421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1427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1146</v>
      </c>
      <c r="C204" s="96">
        <f>Hoja1!AH5</f>
        <v>0</v>
      </c>
      <c r="D204" s="96"/>
      <c r="E204" s="98">
        <v>0.14000000000000001</v>
      </c>
      <c r="F204" s="131"/>
      <c r="G204" s="70" t="s">
        <v>1426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1330</v>
      </c>
      <c r="C205" s="64">
        <f>AUXILIAR!F31</f>
        <v>482</v>
      </c>
      <c r="D205" s="65"/>
      <c r="E205" s="66"/>
      <c r="F205" s="129">
        <v>45168</v>
      </c>
      <c r="G205" s="109" t="s">
        <v>1396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1425</v>
      </c>
      <c r="J206" s="112" t="s">
        <v>995</v>
      </c>
    </row>
    <row r="207" spans="2:10" ht="17.25" thickTop="1" thickBot="1" x14ac:dyDescent="0.3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1419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1421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1427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1426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1330</v>
      </c>
      <c r="C212" s="64">
        <v>474</v>
      </c>
      <c r="D212" s="65"/>
      <c r="E212" s="66"/>
      <c r="F212" s="129">
        <v>45169</v>
      </c>
      <c r="G212" s="109" t="s">
        <v>1396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1330</v>
      </c>
      <c r="I213" s="123" t="s">
        <v>1425</v>
      </c>
      <c r="J213" s="112" t="s">
        <v>995</v>
      </c>
    </row>
    <row r="214" spans="2:10" ht="17.25" thickTop="1" thickBot="1" x14ac:dyDescent="0.3">
      <c r="B214" s="67" t="s">
        <v>1331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1419</v>
      </c>
      <c r="H214" s="120">
        <v>11</v>
      </c>
      <c r="I214" s="124"/>
      <c r="J214" s="116"/>
    </row>
    <row r="215" spans="2:10" ht="16.5" thickTop="1" x14ac:dyDescent="0.25">
      <c r="B215" s="67" t="s">
        <v>1332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1154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1421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1145</v>
      </c>
      <c r="C217" s="96">
        <v>7</v>
      </c>
      <c r="D217" s="96"/>
      <c r="E217" s="97">
        <v>0.03</v>
      </c>
      <c r="F217" s="130"/>
      <c r="G217" s="67" t="s">
        <v>1427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1146</v>
      </c>
      <c r="C218" s="96">
        <v>20</v>
      </c>
      <c r="D218" s="96"/>
      <c r="E218" s="98">
        <v>0.09</v>
      </c>
      <c r="F218" s="131"/>
      <c r="G218" s="70" t="s">
        <v>1426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workbookViewId="0">
      <selection activeCell="AA15" sqref="AA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TOTAL'!C5:C517,"=BONOMO")</f>
        <v>241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8</v>
      </c>
      <c r="G3" s="53">
        <f>COUNTIFS('RESUMEN TOTAL'!C5:C518, "=BONOMO",'RESUMEN TOTAL'!M5:M518,"=APAGADO")</f>
        <v>7</v>
      </c>
      <c r="H3" s="53">
        <f>COUNTIFS('RESUMEN TOTAL'!C5:C518, "=BONOMO",'RESUMEN TOTAL'!N5:N518,"=APAGADO")</f>
        <v>6</v>
      </c>
      <c r="I3" s="53">
        <f>COUNTIFS('RESUMEN TOTAL'!C5:C518, "=BONOMO",'RESUMEN TOTAL'!O5:O518,"=APAGADO")</f>
        <v>45</v>
      </c>
      <c r="J3" s="53">
        <f>COUNTIFS('RESUMEN TOTAL'!C5:C518, "=BONOMO",'RESUMEN TOTAL'!P5:P518,"=APAGADO")</f>
        <v>4</v>
      </c>
      <c r="K3" s="53">
        <f>COUNTIFS('RESUMEN TOTAL'!C5:C518, "=BONOMO",'RESUMEN TOTAL'!Q5:Q518,"=APAGADO")</f>
        <v>6</v>
      </c>
      <c r="L3" s="53">
        <f>COUNTIFS('RESUMEN TOTAL'!C5:C518, "=BONOMO",'RESUMEN TOTAL'!R5:R518,"=APAGADO")</f>
        <v>6</v>
      </c>
      <c r="M3" s="53">
        <f>COUNTIFS('RESUMEN TOTAL'!C5:C518, "=BONOMO",'RESUMEN TOTAL'!S5:S518,"=APAGADO")</f>
        <v>7</v>
      </c>
      <c r="N3" s="53">
        <f>COUNTIFS('RESUMEN TOTAL'!C5:C518, "=BONOMO",'RESUMEN TOTAL'!T5:T518,"=APAGADO")</f>
        <v>37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0.03</v>
      </c>
      <c r="G4" s="60">
        <f t="shared" ref="G4:AG4" si="0">G3/BONOMOcam</f>
        <v>2.9045643153526972E-2</v>
      </c>
      <c r="H4" s="60">
        <f t="shared" si="0"/>
        <v>2.4896265560165973E-2</v>
      </c>
      <c r="I4" s="60">
        <f t="shared" si="0"/>
        <v>0.18672199170124482</v>
      </c>
      <c r="J4" s="60">
        <f t="shared" si="0"/>
        <v>1.6597510373443983E-2</v>
      </c>
      <c r="K4" s="60">
        <f t="shared" ref="K4" si="1">K3/BONOMOcam</f>
        <v>2.4896265560165973E-2</v>
      </c>
      <c r="L4" s="60">
        <f t="shared" si="0"/>
        <v>2.4896265560165973E-2</v>
      </c>
      <c r="M4" s="60">
        <f t="shared" ref="M4" si="2">M3/BONOMOcam</f>
        <v>2.9045643153526972E-2</v>
      </c>
      <c r="N4" s="60">
        <f t="shared" si="0"/>
        <v>0.15352697095435686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2.9045643153526972E-2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23</v>
      </c>
      <c r="G5" s="56">
        <f>COUNTIFS('RESUMEN TOTAL'!C3:C514, "=COSEIDI",'RESUMEN TOTAL'!M3:M514,"=APAGADO")</f>
        <v>23</v>
      </c>
      <c r="H5" s="56">
        <f>COUNTIFS('RESUMEN TOTAL'!C5:C502, "=COSEIDI",'RESUMEN TOTAL'!N5:N502,"=APAGADO")</f>
        <v>21</v>
      </c>
      <c r="I5" s="56">
        <f>COUNTIFS('RESUMEN TOTAL'!C5:C502, "=COSEIDI",'RESUMEN TOTAL'!O5:O502,"=APAGADO")</f>
        <v>12</v>
      </c>
      <c r="J5" s="56">
        <f>COUNTIFS('RESUMEN TOTAL'!C5:C502, "=COSEIDI",'RESUMEN TOTAL'!P5:P502,"=APAGADO")</f>
        <v>12</v>
      </c>
      <c r="K5" s="56">
        <f>COUNTIFS('RESUMEN TOTAL'!C5:C502, "=COSEIDI",'RESUMEN TOTAL'!Q5:Q502,"=APAGADO")</f>
        <v>9</v>
      </c>
      <c r="L5" s="56">
        <f>COUNTIFS('RESUMEN TOTAL'!C5:C502, "=COSEIDI",'RESUMEN TOTAL'!R5:R502,"=APAGADO")</f>
        <v>7</v>
      </c>
      <c r="M5" s="56">
        <f>COUNTIFS('RESUMEN TOTAL'!C5:C502, "=COSEIDI",'RESUMEN TOTAL'!S5:S502,"=APAGADO")</f>
        <v>13</v>
      </c>
      <c r="N5" s="56">
        <f>COUNTIFS('RESUMEN TOTAL'!C5:C502, "=COSEIDI",'RESUMEN TOTAL'!T5:T502,"=APAGADO")</f>
        <v>9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0.10900473933649289</v>
      </c>
      <c r="G6" s="60">
        <f t="shared" si="6"/>
        <v>0.10900473933649289</v>
      </c>
      <c r="H6" s="60">
        <f t="shared" si="6"/>
        <v>9.9526066350710901E-2</v>
      </c>
      <c r="I6" s="60">
        <f t="shared" si="6"/>
        <v>5.6872037914691941E-2</v>
      </c>
      <c r="J6" s="60">
        <f t="shared" si="6"/>
        <v>5.6872037914691941E-2</v>
      </c>
      <c r="K6" s="60">
        <f t="shared" ref="K6" si="7">K5/COSEIDIcam</f>
        <v>4.2654028436018961E-2</v>
      </c>
      <c r="L6" s="60">
        <f t="shared" si="6"/>
        <v>3.3175355450236969E-2</v>
      </c>
      <c r="M6" s="60">
        <f t="shared" ref="M6" si="8">M5/COSEIDIcam</f>
        <v>6.1611374407582936E-2</v>
      </c>
      <c r="N6" s="60">
        <f t="shared" si="6"/>
        <v>4.2654028436018961E-2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9.4786729857819899E-2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1413</v>
      </c>
      <c r="D1" s="31">
        <f>COUNTIFS(E5:E601,"=GPON")/2</f>
        <v>15</v>
      </c>
      <c r="E1" s="101" t="s">
        <v>1414</v>
      </c>
      <c r="F1" s="101"/>
      <c r="G1" s="101"/>
      <c r="H1" s="102">
        <f>COUNTIFS(E5:E601,"=GPON")</f>
        <v>30</v>
      </c>
      <c r="I1" s="103" t="s">
        <v>1415</v>
      </c>
      <c r="J1" s="103"/>
      <c r="K1" s="104">
        <f>COUNTIFS(D5:D601,"=GFIJA")</f>
        <v>15</v>
      </c>
      <c r="L1" s="105" t="s">
        <v>1416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1418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1394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2023-08-09T10:58:19Z</dcterms:modified>
</cp:coreProperties>
</file>