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62AFF147-B1AE-4CD0-A475-1B8E4C9298CE}" xr6:coauthVersionLast="47" xr6:coauthVersionMax="47" xr10:uidLastSave="{00000000-0000-0000-0000-000000000000}"/>
  <bookViews>
    <workbookView xWindow="20370" yWindow="-120" windowWidth="20730" windowHeight="11160" tabRatio="601" firstSheet="4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7" i="24" l="1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83" i="2" l="1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J89" i="24" l="1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<sst xmlns="http://schemas.openxmlformats.org/spreadsheetml/2006/main" count="4314" uniqueCount="1471">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</sst>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37</c:v>
                </c:pt>
                <c:pt idx="9">
                  <c:v>37</c:v>
                </c:pt>
                <c:pt idx="10">
                  <c:v>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13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2.4896265560165973E-2</c:v>
                      </c:pt>
                      <c:pt idx="7">
                        <c:v>2.9045643153526972E-2</c:v>
                      </c:pt>
                      <c:pt idx="8">
                        <c:v>0.15352697095435686</c:v>
                      </c:pt>
                      <c:pt idx="9">
                        <c:v>0.15352697095435686</c:v>
                      </c:pt>
                      <c:pt idx="10">
                        <c:v>7.8838174273858919E-2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3.3175355450236969E-2</c:v>
                      </c:pt>
                      <c:pt idx="7">
                        <c:v>6.1611374407582936E-2</c:v>
                      </c:pt>
                      <c:pt idx="8">
                        <c:v>4.2654028436018961E-2</c:v>
                      </c:pt>
                      <c:pt idx="9">
                        <c:v>3.7914691943127965E-2</c:v>
                      </c:pt>
                      <c:pt idx="10">
                        <c:v>3.7914691943127965E-2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2.4896265560165973E-2</c:v>
                </c:pt>
                <c:pt idx="7">
                  <c:v>2.9045643153526972E-2</c:v>
                </c:pt>
                <c:pt idx="8">
                  <c:v>0.15352697095435686</c:v>
                </c:pt>
                <c:pt idx="9">
                  <c:v>0.15352697095435686</c:v>
                </c:pt>
                <c:pt idx="10">
                  <c:v>7.8838174273858919E-2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3.3175355450236969E-2</c:v>
                </c:pt>
                <c:pt idx="7">
                  <c:v>6.1611374407582936E-2</c:v>
                </c:pt>
                <c:pt idx="8">
                  <c:v>4.2654028436018961E-2</c:v>
                </c:pt>
                <c:pt idx="9">
                  <c:v>3.7914691943127965E-2</c:v>
                </c:pt>
                <c:pt idx="10">
                  <c:v>3.7914691943127965E-2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19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13</c:v>
                      </c:pt>
                      <c:pt idx="8">
                        <c:v>9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5" zoomScaleNormal="55" workbookViewId="0">
      <pane xSplit="11" ySplit="4" topLeftCell="V5" activePane="bottomRight" state="frozen"/>
      <selection pane="topRight" activeCell="M1" sqref="M1"/>
      <selection pane="bottomLeft" activeCell="A5" sqref="A5"/>
      <selection pane="bottomRight" activeCell="B491" sqref="B49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482</v>
      </c>
      <c r="X2" s="75">
        <f t="shared" si="4"/>
        <v>482</v>
      </c>
      <c r="Y2" s="75">
        <f t="shared" si="4"/>
        <v>482</v>
      </c>
      <c r="Z2" s="75">
        <f t="shared" si="4"/>
        <v>482</v>
      </c>
      <c r="AA2" s="75">
        <f t="shared" si="4"/>
        <v>482</v>
      </c>
      <c r="AB2" s="75">
        <f t="shared" si="4"/>
        <v>482</v>
      </c>
      <c r="AC2" s="75">
        <f t="shared" si="4"/>
        <v>482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0</v>
      </c>
      <c r="X3" s="12">
        <f>COUNTIF(X4:X498, "apagado")</f>
        <v>0</v>
      </c>
      <c r="Y3" s="12">
        <f>COUNTIF(Y4:Y498, "apagado")</f>
        <v>0</v>
      </c>
      <c r="Z3" s="12">
        <f t="shared" ref="Z3:AP3" si="7">COUNTIF(Z4:Z600,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18</v>
      </c>
      <c r="J15" s="34">
        <f t="shared" si="9"/>
        <v>10</v>
      </c>
      <c r="K15" s="35">
        <f t="shared" si="10"/>
        <v>0.6428571428571429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28</v>
      </c>
      <c r="J20" s="34">
        <f t="shared" ref="J20:J23" si="14">COUNTIF(L20:AM20,"APAGADO")</f>
        <v>0</v>
      </c>
      <c r="K20" s="35">
        <f t="shared" ref="K20:K23" si="15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28</v>
      </c>
      <c r="J21" s="34">
        <f t="shared" si="14"/>
        <v>0</v>
      </c>
      <c r="K21" s="35">
        <f t="shared" si="15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27</v>
      </c>
      <c r="J55" s="34">
        <f t="shared" si="9"/>
        <v>1</v>
      </c>
      <c r="K55" s="35">
        <f t="shared" si="10"/>
        <v>0.9642857142857143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24</v>
      </c>
      <c r="J67" s="34">
        <f t="shared" si="9"/>
        <v>4</v>
      </c>
      <c r="K67" s="35">
        <f t="shared" si="10"/>
        <v>0.8571428571428571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24</v>
      </c>
      <c r="J70" s="34">
        <f t="shared" si="9"/>
        <v>4</v>
      </c>
      <c r="K70" s="35">
        <f t="shared" si="10"/>
        <v>0.8571428571428571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26</v>
      </c>
      <c r="J79" s="34">
        <f t="shared" si="17"/>
        <v>2</v>
      </c>
      <c r="K79" s="35">
        <f t="shared" si="18"/>
        <v>0.9285714285714286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27</v>
      </c>
      <c r="J83" s="34">
        <f>COUNTIF(L83:AM83,"APAGADO")</f>
        <v>1</v>
      </c>
      <c r="K83" s="35">
        <f>(I83)/(J83+I83)</f>
        <v>0.9642857142857143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23</v>
      </c>
      <c r="J115" s="34">
        <f>COUNTIF(L115:AM115,"APAGADO")</f>
        <v>5</v>
      </c>
      <c r="K115" s="35">
        <f>(I115)/(J115+I115)</f>
        <v>0.8214285714285714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26</v>
      </c>
      <c r="J152" s="34">
        <f t="shared" si="24"/>
        <v>2</v>
      </c>
      <c r="K152" s="35">
        <f t="shared" si="25"/>
        <v>0.9285714285714286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27</v>
      </c>
      <c r="J166" s="34">
        <f t="shared" si="24"/>
        <v>1</v>
      </c>
      <c r="K166" s="35">
        <f t="shared" si="25"/>
        <v>0.9642857142857143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27</v>
      </c>
      <c r="J167" s="34">
        <f t="shared" si="24"/>
        <v>1</v>
      </c>
      <c r="K167" s="35">
        <f t="shared" si="25"/>
        <v>0.9642857142857143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27</v>
      </c>
      <c r="J168" s="34">
        <f t="shared" si="24"/>
        <v>1</v>
      </c>
      <c r="K168" s="35">
        <f t="shared" si="25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17</v>
      </c>
      <c r="J194" s="34">
        <f t="shared" si="24"/>
        <v>11</v>
      </c>
      <c r="K194" s="35">
        <f t="shared" si="25"/>
        <v>0.6071428571428571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17</v>
      </c>
      <c r="J196" s="34">
        <f t="shared" si="24"/>
        <v>11</v>
      </c>
      <c r="K196" s="35">
        <f t="shared" si="25"/>
        <v>0.6071428571428571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24</v>
      </c>
      <c r="J216" s="34">
        <f t="shared" si="24"/>
        <v>4</v>
      </c>
      <c r="K216" s="35">
        <f t="shared" si="25"/>
        <v>0.8571428571428571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24</v>
      </c>
      <c r="J218" s="34">
        <f t="shared" si="24"/>
        <v>4</v>
      </c>
      <c r="K218" s="35">
        <f t="shared" si="25"/>
        <v>0.8571428571428571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24</v>
      </c>
      <c r="J221" s="34">
        <f t="shared" si="24"/>
        <v>4</v>
      </c>
      <c r="K221" s="35">
        <f t="shared" si="25"/>
        <v>0.8571428571428571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17</v>
      </c>
      <c r="J224" s="34">
        <f t="shared" si="24"/>
        <v>11</v>
      </c>
      <c r="K224" s="35">
        <f t="shared" si="25"/>
        <v>0.6071428571428571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18</v>
      </c>
      <c r="J230" s="34">
        <f t="shared" si="24"/>
        <v>10</v>
      </c>
      <c r="K230" s="35">
        <f t="shared" si="25"/>
        <v>0.6428571428571429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1145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17</v>
      </c>
      <c r="J231" s="34">
        <f t="shared" si="24"/>
        <v>11</v>
      </c>
      <c r="K231" s="35">
        <f t="shared" si="25"/>
        <v>0.6071428571428571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19</v>
      </c>
      <c r="J232" s="34">
        <f>COUNTIF(L232:AM232,"APAGADO")</f>
        <v>9</v>
      </c>
      <c r="K232" s="35">
        <f>(I232)/(J232+I232)</f>
        <v>0.6785714285714286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17</v>
      </c>
      <c r="J245" s="34">
        <f t="shared" si="24"/>
        <v>11</v>
      </c>
      <c r="K245" s="35">
        <f t="shared" si="25"/>
        <v>0.6071428571428571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25</v>
      </c>
      <c r="J246" s="34">
        <f t="shared" si="24"/>
        <v>3</v>
      </c>
      <c r="K246" s="35">
        <f t="shared" si="25"/>
        <v>0.8928571428571429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25</v>
      </c>
      <c r="J247" s="34">
        <f t="shared" si="24"/>
        <v>3</v>
      </c>
      <c r="K247" s="35">
        <f t="shared" si="25"/>
        <v>0.8928571428571429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28</v>
      </c>
      <c r="J250" s="34">
        <f t="shared" si="24"/>
        <v>0</v>
      </c>
      <c r="K250" s="35">
        <f t="shared" si="25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28</v>
      </c>
      <c r="J272" s="34">
        <f t="shared" si="37"/>
        <v>0</v>
      </c>
      <c r="K272" s="35">
        <f t="shared" si="38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25</v>
      </c>
      <c r="J282" s="34">
        <f t="shared" si="37"/>
        <v>3</v>
      </c>
      <c r="K282" s="35">
        <f t="shared" si="38"/>
        <v>0.8928571428571429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24</v>
      </c>
      <c r="J284" s="34">
        <f>COUNTIF(L284:AM284,"APAGADO")</f>
        <v>4</v>
      </c>
      <c r="K284" s="35">
        <f>(I284)/(J284+I284)</f>
        <v>0.8571428571428571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24</v>
      </c>
      <c r="J285" s="34">
        <f>COUNTIF(L285:AM285,"APAGADO")</f>
        <v>4</v>
      </c>
      <c r="K285" s="35">
        <f>(I285)/(J285+I285)</f>
        <v>0.8571428571428571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24</v>
      </c>
      <c r="J286" s="34">
        <f>COUNTIF(L286:AM286,"APAGADO")</f>
        <v>4</v>
      </c>
      <c r="K286" s="35">
        <f>(I286)/(J286+I286)</f>
        <v>0.8571428571428571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24</v>
      </c>
      <c r="J287" s="34">
        <f>COUNTIF(L287:AM287,"APAGADO")</f>
        <v>4</v>
      </c>
      <c r="K287" s="35">
        <f>(I287)/(J287+I287)</f>
        <v>0.8571428571428571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26</v>
      </c>
      <c r="J305" s="34">
        <f t="shared" si="37"/>
        <v>2</v>
      </c>
      <c r="K305" s="35">
        <f t="shared" si="38"/>
        <v>0.9285714285714286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26</v>
      </c>
      <c r="J311" s="34">
        <f>COUNTIF(L311:AM311,"APAGADO")</f>
        <v>2</v>
      </c>
      <c r="K311" s="35">
        <f>(I311)/(J311+I311)</f>
        <v>0.9285714285714286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25</v>
      </c>
      <c r="J319" s="34">
        <f t="shared" si="49"/>
        <v>3</v>
      </c>
      <c r="K319" s="35">
        <f t="shared" si="50"/>
        <v>0.8928571428571429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25</v>
      </c>
      <c r="J320" s="34">
        <f t="shared" si="49"/>
        <v>3</v>
      </c>
      <c r="K320" s="35">
        <f t="shared" si="50"/>
        <v>0.8928571428571429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25</v>
      </c>
      <c r="J321" s="34">
        <f t="shared" si="49"/>
        <v>3</v>
      </c>
      <c r="K321" s="35">
        <f t="shared" si="50"/>
        <v>0.8928571428571429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25</v>
      </c>
      <c r="J322" s="34">
        <f t="shared" si="49"/>
        <v>3</v>
      </c>
      <c r="K322" s="35">
        <f t="shared" si="50"/>
        <v>0.8928571428571429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28</v>
      </c>
      <c r="J347" s="34">
        <f t="shared" si="49"/>
        <v>0</v>
      </c>
      <c r="K347" s="35">
        <f t="shared" si="50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27</v>
      </c>
      <c r="J350" s="34">
        <f t="shared" si="49"/>
        <v>1</v>
      </c>
      <c r="K350" s="35">
        <f t="shared" si="50"/>
        <v>0.9642857142857143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22</v>
      </c>
      <c r="J351" s="34">
        <f>COUNTIF(L351:AM351,"APAGADO")</f>
        <v>6</v>
      </c>
      <c r="K351" s="35">
        <f>(I351)/(J351+I351)</f>
        <v>0.7857142857142857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28</v>
      </c>
      <c r="J358" s="34">
        <f t="shared" si="49"/>
        <v>0</v>
      </c>
      <c r="K358" s="35">
        <f t="shared" si="50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23</v>
      </c>
      <c r="J380" s="34">
        <f t="shared" si="49"/>
        <v>5</v>
      </c>
      <c r="K380" s="35">
        <f t="shared" si="50"/>
        <v>0.8214285714285714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28</v>
      </c>
      <c r="J461" s="34">
        <f t="shared" si="63"/>
        <v>0</v>
      </c>
      <c r="K461" s="35">
        <f t="shared" si="64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28</v>
      </c>
      <c r="J462" s="34">
        <f t="shared" si="63"/>
        <v>0</v>
      </c>
      <c r="K462" s="35">
        <f t="shared" si="64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26</v>
      </c>
      <c r="J463" s="34">
        <f t="shared" si="63"/>
        <v>2</v>
      </c>
      <c r="K463" s="35">
        <f t="shared" si="64"/>
        <v>0.9285714285714286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28</v>
      </c>
      <c r="J464" s="34">
        <f t="shared" si="63"/>
        <v>0</v>
      </c>
      <c r="K464" s="35">
        <f t="shared" si="64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23</v>
      </c>
      <c r="J465" s="34">
        <f t="shared" si="63"/>
        <v>5</v>
      </c>
      <c r="K465" s="35">
        <f t="shared" si="64"/>
        <v>0.8214285714285714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23</v>
      </c>
      <c r="J466" s="34">
        <f t="shared" si="63"/>
        <v>5</v>
      </c>
      <c r="K466" s="35">
        <f t="shared" si="64"/>
        <v>0.8214285714285714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23</v>
      </c>
      <c r="J480" s="34">
        <f t="shared" si="66"/>
        <v>5</v>
      </c>
      <c r="K480" s="35">
        <f t="shared" si="67"/>
        <v>0.8214285714285714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20</v>
      </c>
      <c r="J485" s="34">
        <f t="shared" si="66"/>
        <v>8</v>
      </c>
      <c r="K485" s="35">
        <f t="shared" si="67"/>
        <v>0.7142857142857143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20</v>
      </c>
      <c r="J486" s="34">
        <f t="shared" si="66"/>
        <v>8</v>
      </c>
      <c r="K486" s="35">
        <f t="shared" si="67"/>
        <v>0.7142857142857143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I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482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482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482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482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61" workbookViewId="0">
      <selection activeCell="F72" sqref="F72:J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21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6</v>
      </c>
      <c r="D49" s="96"/>
      <c r="E49" s="97">
        <f>Hoja1!L4</f>
        <v>2.4896265560165973E-2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7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7</v>
      </c>
      <c r="D56" s="96"/>
      <c r="E56" s="97">
        <f>Hoja1!M4</f>
        <v>2.9045643153526972E-2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13</v>
      </c>
      <c r="D57" s="96"/>
      <c r="E57" s="98">
        <f>Hoja1!M6</f>
        <v>6.1611374407582936E-2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f>Hoja1!N4</f>
        <v>0.15352697095435686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9</v>
      </c>
      <c r="D64" s="96"/>
      <c r="E64" s="98">
        <f>Hoja1!N6</f>
        <v>4.2654028436018961E-2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37</v>
      </c>
      <c r="D70" s="96"/>
      <c r="E70" s="97">
        <f>Hoja1!O4</f>
        <v>0.15352697095435686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8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19</v>
      </c>
      <c r="D77" s="96"/>
      <c r="E77" s="97">
        <f>Hoja1!P4</f>
        <v>7.8838174273858919E-2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8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0.26141078838174275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126</v>
      </c>
      <c r="E95" s="69">
        <f>D95/C93</f>
        <v>0.26141078838174275</v>
      </c>
      <c r="F95" s="130"/>
      <c r="G95" s="117" t="s">
        <v>1418</v>
      </c>
      <c r="H95" s="120">
        <f>AUXILIAR!B48</f>
        <v>15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125</v>
      </c>
      <c r="E96" s="69">
        <f>D96/C93</f>
        <v>0.25933609958506226</v>
      </c>
      <c r="F96" s="130"/>
      <c r="G96" s="67" t="s">
        <v>1153</v>
      </c>
      <c r="H96" s="121">
        <f>AUXILIAR!C48</f>
        <v>15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0.22199170124481327</v>
      </c>
      <c r="F97" s="130"/>
      <c r="G97" s="67" t="s">
        <v>1420</v>
      </c>
      <c r="H97" s="121">
        <f>AUXILIAR!D48</f>
        <v>15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0"/>
      <c r="G98" s="67" t="s">
        <v>1426</v>
      </c>
      <c r="H98" s="121">
        <f>paradas!H1</f>
        <v>30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1"/>
      <c r="G99" s="70" t="s">
        <v>1425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/>
      <c r="D102" s="68">
        <f>D101-C102</f>
        <v>0</v>
      </c>
      <c r="E102" s="69">
        <f>D102/C100</f>
        <v>0</v>
      </c>
      <c r="F102" s="130"/>
      <c r="G102" s="117" t="s">
        <v>1418</v>
      </c>
      <c r="H102" s="120">
        <f>AUXILIAR!B49</f>
        <v>15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-1</v>
      </c>
      <c r="E103" s="69">
        <f>D103/C100</f>
        <v>-2.0746887966804979E-3</v>
      </c>
      <c r="F103" s="130"/>
      <c r="G103" s="67" t="s">
        <v>1153</v>
      </c>
      <c r="H103" s="121">
        <f>AUXILIAR!C48</f>
        <v>15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-2.0746887966804979E-3</v>
      </c>
      <c r="F104" s="130"/>
      <c r="G104" s="67" t="s">
        <v>1420</v>
      </c>
      <c r="H104" s="121">
        <f>AUXILIAR!D48</f>
        <v>15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0"/>
      <c r="G105" s="67" t="s">
        <v>1426</v>
      </c>
      <c r="H105" s="121">
        <f>paradas!H1</f>
        <v>30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1"/>
      <c r="G106" s="70" t="s">
        <v>1425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/>
      <c r="D109" s="68">
        <f>D108-C109</f>
        <v>0</v>
      </c>
      <c r="E109" s="69">
        <f>D109/C107</f>
        <v>0</v>
      </c>
      <c r="F109" s="130"/>
      <c r="G109" s="117" t="s">
        <v>1418</v>
      </c>
      <c r="H109" s="120">
        <f>AUXILIAR!B49</f>
        <v>15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-1</v>
      </c>
      <c r="E110" s="69">
        <f>D110/C107</f>
        <v>-2.0746887966804979E-3</v>
      </c>
      <c r="F110" s="130"/>
      <c r="G110" s="67" t="s">
        <v>1153</v>
      </c>
      <c r="H110" s="121">
        <f>AUXILIAR!C49</f>
        <v>15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-2.0746887966804979E-3</v>
      </c>
      <c r="F111" s="130"/>
      <c r="G111" s="67" t="s">
        <v>1420</v>
      </c>
      <c r="H111" s="121">
        <f>AUXILIAR!D49</f>
        <v>15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f>Hoja1!U3</f>
        <v>0</v>
      </c>
      <c r="D112" s="96"/>
      <c r="E112" s="97">
        <f>Hoja1!U4</f>
        <v>0</v>
      </c>
      <c r="F112" s="130"/>
      <c r="G112" s="67" t="s">
        <v>1426</v>
      </c>
      <c r="H112" s="121">
        <f>paradas!H1</f>
        <v>30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1"/>
      <c r="G113" s="70" t="s">
        <v>1425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0.21369294605809128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103</v>
      </c>
      <c r="E116" s="69">
        <f>D116/C114</f>
        <v>0.21369294605809128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102</v>
      </c>
      <c r="E117" s="69">
        <f>D117/C114</f>
        <v>0.21161825726141079</v>
      </c>
      <c r="F117" s="130"/>
      <c r="G117" s="67" t="s">
        <v>1153</v>
      </c>
      <c r="H117" s="121">
        <f>AUXILIAR!C50</f>
        <v>15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0.21161825726141079</v>
      </c>
      <c r="F118" s="130"/>
      <c r="G118" s="67" t="s">
        <v>1420</v>
      </c>
      <c r="H118" s="121">
        <f>AUXILIAR!D50</f>
        <v>15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0"/>
      <c r="G119" s="67" t="s">
        <v>1426</v>
      </c>
      <c r="H119" s="121">
        <f>paradas!H1</f>
        <v>30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62</v>
      </c>
      <c r="D120" s="96"/>
      <c r="E120" s="98">
        <f>Hoja1!V6</f>
        <v>0</v>
      </c>
      <c r="F120" s="131"/>
      <c r="G120" s="70" t="s">
        <v>1425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0.17634854771784234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f>D122-C123</f>
        <v>82</v>
      </c>
      <c r="E123" s="69">
        <f>D123/C121</f>
        <v>0.17012448132780084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81</v>
      </c>
      <c r="E124" s="69">
        <f>D124/C121</f>
        <v>0.16804979253112035</v>
      </c>
      <c r="F124" s="130"/>
      <c r="G124" s="67" t="s">
        <v>1153</v>
      </c>
      <c r="H124" s="121">
        <f>AUXILIAR!C51</f>
        <v>15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0.16804979253112035</v>
      </c>
      <c r="F125" s="130"/>
      <c r="G125" s="67" t="s">
        <v>1420</v>
      </c>
      <c r="H125" s="121">
        <f>AUXILIAR!D51</f>
        <v>15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0"/>
      <c r="G126" s="67" t="s">
        <v>1426</v>
      </c>
      <c r="H126" s="121">
        <f>paradas!H1</f>
        <v>30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f>Hoja1!W6</f>
        <v>0</v>
      </c>
      <c r="F127" s="131"/>
      <c r="G127" s="70" t="s">
        <v>1425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1153</v>
      </c>
      <c r="H131" s="121">
        <f>AUXILIAR!C53</f>
        <v>15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1420</v>
      </c>
      <c r="H132" s="121">
        <f>AUXILIAR!D53</f>
        <v>15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0"/>
      <c r="G133" s="67" t="s">
        <v>1426</v>
      </c>
      <c r="H133" s="121">
        <f>paradas!H1</f>
        <v>30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1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1153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1420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1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1153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1420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6</v>
      </c>
      <c r="M3" s="53">
        <f>COUNTIFS('RESUMEN TOTAL'!C5:C518, "=BONOMO",'RESUMEN TOTAL'!S5:S518,"=APAGADO")</f>
        <v>7</v>
      </c>
      <c r="N3" s="53">
        <f>COUNTIFS('RESUMEN TOTAL'!C5:C518, "=BONOMO",'RESUMEN TOTAL'!T5:T518,"=APAGADO")</f>
        <v>37</v>
      </c>
      <c r="O3" s="53">
        <f>COUNTIFS('RESUMEN TOTAL'!C5:C518, "=BONOMO",'RESUMEN TOTAL'!U5:U518,"=APAGADO")</f>
        <v>37</v>
      </c>
      <c r="P3" s="54">
        <f>COUNTIFS('RESUMEN TOTAL'!C5:C518, "=BONOMO",'RESUMEN TOTAL'!V5:V518,"=APAGADO")</f>
        <v>19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2.4896265560165973E-2</v>
      </c>
      <c r="M4" s="60">
        <f t="shared" ref="M4" si="2">M3/BONOMOcam</f>
        <v>2.9045643153526972E-2</v>
      </c>
      <c r="N4" s="60">
        <f t="shared" si="0"/>
        <v>0.15352697095435686</v>
      </c>
      <c r="O4" s="60">
        <f t="shared" si="0"/>
        <v>0.15352697095435686</v>
      </c>
      <c r="P4" s="61">
        <f t="shared" si="0"/>
        <v>7.8838174273858919E-2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7</v>
      </c>
      <c r="M5" s="56">
        <f>COUNTIFS('RESUMEN TOTAL'!C5:C502, "=COSEIDI",'RESUMEN TOTAL'!S5:S502,"=APAGADO")</f>
        <v>13</v>
      </c>
      <c r="N5" s="56">
        <f>COUNTIFS('RESUMEN TOTAL'!C5:C502, "=COSEIDI",'RESUMEN TOTAL'!T5:T502,"=APAGADO")</f>
        <v>9</v>
      </c>
      <c r="O5" s="56">
        <f>COUNTIFS('RESUMEN TOTAL'!C5:C502, "=COSEIDI",'RESUMEN TOTAL'!U5:U502,"=APAGADO")</f>
        <v>8</v>
      </c>
      <c r="P5" s="56">
        <f>COUNTIFS('RESUMEN TOTAL'!C5:C502, "=COSEIDI",'RESUMEN TOTAL'!V5:V502,"=APAGADO")</f>
        <v>8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3.3175355450236969E-2</v>
      </c>
      <c r="M6" s="60">
        <f t="shared" ref="M6" si="8">M5/COSEIDIcam</f>
        <v>6.1611374407582936E-2</v>
      </c>
      <c r="N6" s="60">
        <f t="shared" si="6"/>
        <v>4.2654028436018961E-2</v>
      </c>
      <c r="O6" s="60">
        <f t="shared" si="6"/>
        <v>3.7914691943127965E-2</v>
      </c>
      <c r="P6" s="60">
        <f t="shared" si="6"/>
        <v>3.7914691943127965E-2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2023-08-11T10:55:01Z</dcterms:modified>
</cp:coreProperties>
</file>