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CFD5DEB2-FB09-4463-B55E-FFCBD1C63054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TOTAL'!$A$4:$AO$510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24" l="1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487" i="2"/>
  <c r="J487" i="2"/>
  <c r="I488" i="2"/>
  <c r="J488" i="2"/>
  <c r="I489" i="2"/>
  <c r="J489" i="2"/>
  <c r="I490" i="2"/>
  <c r="J490" i="2"/>
  <c r="K490" i="2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7" i="24"/>
  <c r="J7" i="24" s="1"/>
  <c r="J6" i="24"/>
  <c r="J5" i="24"/>
  <c r="E39" i="24" l="1"/>
  <c r="K489" i="2"/>
  <c r="K509" i="2"/>
  <c r="K503" i="2"/>
  <c r="K501" i="2"/>
  <c r="K498" i="2"/>
  <c r="K508" i="2"/>
  <c r="K504" i="2"/>
  <c r="K492" i="2"/>
  <c r="K506" i="2"/>
  <c r="K495" i="2"/>
  <c r="K491" i="2"/>
  <c r="K505" i="2"/>
  <c r="K487" i="2"/>
  <c r="K507" i="2"/>
  <c r="K502" i="2"/>
  <c r="K500" i="2"/>
  <c r="K496" i="2"/>
  <c r="K499" i="2"/>
  <c r="K497" i="2"/>
  <c r="K493" i="2"/>
  <c r="K488" i="2"/>
  <c r="K510" i="2"/>
  <c r="K494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60" i="24" l="1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<sst xmlns="http://schemas.openxmlformats.org/spreadsheetml/2006/main" count="4738" uniqueCount="1533">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</sst>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6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0.1007905138339921</c:v>
                </c:pt>
                <c:pt idx="7">
                  <c:v>7.7075098814229248E-2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0.1007905138339921</c:v>
                </c:pt>
                <c:pt idx="7">
                  <c:v>7.7075098814229248E-2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zoomScale="53" zoomScaleNormal="53" workbookViewId="0">
      <pane xSplit="11" ySplit="4" topLeftCell="S5" activePane="bottomRight" state="frozen"/>
      <selection pane="topRight" activeCell="M1" sqref="M1"/>
      <selection pane="bottomLeft" activeCell="A5" sqref="A5"/>
      <selection pane="bottomRight" activeCell="C515" sqref="C51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0.24110671936758893</v>
      </c>
      <c r="P1" s="4">
        <f t="shared" si="0"/>
        <v>0.1324110671936759</v>
      </c>
      <c r="Q1" s="4">
        <f t="shared" si="0"/>
        <v>0.20948616600790515</v>
      </c>
      <c r="R1" s="4">
        <f t="shared" si="0"/>
        <v>0.11067193675889328</v>
      </c>
      <c r="S1" s="4">
        <f t="shared" si="0"/>
        <v>8.3003952569169967E-2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384</v>
      </c>
      <c r="P2" s="75">
        <f t="shared" si="3"/>
        <v>439</v>
      </c>
      <c r="Q2" s="75">
        <f t="shared" si="3"/>
        <v>400</v>
      </c>
      <c r="R2" s="75">
        <f t="shared" si="3"/>
        <v>450</v>
      </c>
      <c r="S2" s="75">
        <f t="shared" si="3"/>
        <v>464</v>
      </c>
      <c r="T2" s="75">
        <f t="shared" si="3"/>
        <v>506</v>
      </c>
      <c r="U2" s="75">
        <f t="shared" si="3"/>
        <v>506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20</v>
      </c>
      <c r="J15" s="34">
        <f t="shared" si="8"/>
        <v>8</v>
      </c>
      <c r="K15" s="35">
        <f t="shared" si="9"/>
        <v>0.7142857142857143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26</v>
      </c>
      <c r="J24" s="34">
        <f t="shared" si="8"/>
        <v>2</v>
      </c>
      <c r="K24" s="35">
        <f t="shared" si="9"/>
        <v>0.9285714285714286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27</v>
      </c>
      <c r="J67" s="34">
        <f t="shared" si="8"/>
        <v>1</v>
      </c>
      <c r="K67" s="35">
        <f t="shared" si="9"/>
        <v>0.9642857142857143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27</v>
      </c>
      <c r="J70" s="34">
        <f t="shared" si="8"/>
        <v>1</v>
      </c>
      <c r="K70" s="35">
        <f t="shared" si="9"/>
        <v>0.9642857142857143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27</v>
      </c>
      <c r="J71" s="34">
        <f t="shared" si="8"/>
        <v>1</v>
      </c>
      <c r="K71" s="35">
        <f t="shared" si="9"/>
        <v>0.9642857142857143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21</v>
      </c>
      <c r="J107" s="34">
        <f t="shared" si="20"/>
        <v>7</v>
      </c>
      <c r="K107" s="35">
        <f t="shared" si="21"/>
        <v>0.75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22</v>
      </c>
      <c r="J128" s="34">
        <f t="shared" si="16"/>
        <v>6</v>
      </c>
      <c r="K128" s="35">
        <f t="shared" si="17"/>
        <v>0.7857142857142857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26</v>
      </c>
      <c r="J132" s="34">
        <f t="shared" si="16"/>
        <v>2</v>
      </c>
      <c r="K132" s="35">
        <f t="shared" si="17"/>
        <v>0.9285714285714286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26</v>
      </c>
      <c r="J133" s="34">
        <f t="shared" si="16"/>
        <v>2</v>
      </c>
      <c r="K133" s="35">
        <f t="shared" si="17"/>
        <v>0.9285714285714286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22</v>
      </c>
      <c r="J145" s="34">
        <f t="shared" si="16"/>
        <v>6</v>
      </c>
      <c r="K145" s="35">
        <f t="shared" si="17"/>
        <v>0.7857142857142857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21</v>
      </c>
      <c r="J146" s="34">
        <f t="shared" si="16"/>
        <v>7</v>
      </c>
      <c r="K146" s="35">
        <f t="shared" si="17"/>
        <v>0.75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20</v>
      </c>
      <c r="J148" s="34">
        <f t="shared" ref="J148:J252" si="23">COUNTIF(L148:AM148,"APAGADO")</f>
        <v>8</v>
      </c>
      <c r="K148" s="35">
        <f t="shared" ref="K148:K252" si="24">(I148)/(J148+I148)</f>
        <v>0.7142857142857143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20</v>
      </c>
      <c r="J194" s="34">
        <f t="shared" si="23"/>
        <v>8</v>
      </c>
      <c r="K194" s="35">
        <f t="shared" si="24"/>
        <v>0.7142857142857143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20</v>
      </c>
      <c r="J196" s="34">
        <f t="shared" si="23"/>
        <v>8</v>
      </c>
      <c r="K196" s="35">
        <f t="shared" si="24"/>
        <v>0.7142857142857143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20</v>
      </c>
      <c r="J230" s="34">
        <f t="shared" si="23"/>
        <v>8</v>
      </c>
      <c r="K230" s="35">
        <f t="shared" si="24"/>
        <v>0.7142857142857143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20</v>
      </c>
      <c r="J231" s="34">
        <f t="shared" si="23"/>
        <v>8</v>
      </c>
      <c r="K231" s="35">
        <f t="shared" si="24"/>
        <v>0.7142857142857143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20</v>
      </c>
      <c r="J232" s="34">
        <f>COUNTIF(L232:AM232,"APAGADO")</f>
        <v>8</v>
      </c>
      <c r="K232" s="35">
        <f>(I232)/(J232+I232)</f>
        <v>0.7142857142857143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20</v>
      </c>
      <c r="J233" s="34">
        <f t="shared" si="23"/>
        <v>8</v>
      </c>
      <c r="K233" s="35">
        <f t="shared" si="24"/>
        <v>0.7142857142857143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22</v>
      </c>
      <c r="J234" s="34">
        <f t="shared" si="23"/>
        <v>6</v>
      </c>
      <c r="K234" s="35">
        <f t="shared" si="24"/>
        <v>0.7857142857142857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22</v>
      </c>
      <c r="J235" s="34">
        <f>COUNTIF(L235:AM235,"APAGADO")</f>
        <v>6</v>
      </c>
      <c r="K235" s="35">
        <f>(I235)/(J235+I235)</f>
        <v>0.7857142857142857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22</v>
      </c>
      <c r="J236" s="34">
        <f t="shared" si="23"/>
        <v>6</v>
      </c>
      <c r="K236" s="35">
        <f t="shared" si="24"/>
        <v>0.7857142857142857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21</v>
      </c>
      <c r="J237" s="34">
        <f t="shared" si="23"/>
        <v>7</v>
      </c>
      <c r="K237" s="35">
        <f t="shared" si="24"/>
        <v>0.75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22</v>
      </c>
      <c r="J238" s="34">
        <f>COUNTIF(L238:AM238,"APAGADO")</f>
        <v>6</v>
      </c>
      <c r="K238" s="35">
        <f>(I238)/(J238+I238)</f>
        <v>0.7857142857142857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25</v>
      </c>
      <c r="J242" s="34">
        <f t="shared" si="23"/>
        <v>3</v>
      </c>
      <c r="K242" s="35">
        <f t="shared" si="24"/>
        <v>0.8928571428571429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20</v>
      </c>
      <c r="J245" s="34">
        <f t="shared" si="23"/>
        <v>8</v>
      </c>
      <c r="K245" s="35">
        <f t="shared" si="24"/>
        <v>0.7142857142857143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22</v>
      </c>
      <c r="J246" s="34">
        <f t="shared" si="23"/>
        <v>6</v>
      </c>
      <c r="K246" s="35">
        <f t="shared" si="24"/>
        <v>0.7857142857142857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24</v>
      </c>
      <c r="J312" s="34">
        <f>COUNTIF(L312:AM312,"APAGADO")</f>
        <v>4</v>
      </c>
      <c r="K312" s="35">
        <f>(I312)/(J312+I312)</f>
        <v>0.8571428571428571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23</v>
      </c>
      <c r="J319" s="34">
        <f t="shared" si="48"/>
        <v>5</v>
      </c>
      <c r="K319" s="35">
        <f t="shared" si="49"/>
        <v>0.8214285714285714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23</v>
      </c>
      <c r="J320" s="34">
        <f t="shared" si="48"/>
        <v>5</v>
      </c>
      <c r="K320" s="35">
        <f t="shared" si="49"/>
        <v>0.8214285714285714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20</v>
      </c>
      <c r="J351" s="34">
        <f>COUNTIF(L351:AM351,"APAGADO")</f>
        <v>8</v>
      </c>
      <c r="K351" s="35">
        <f>(I351)/(J351+I351)</f>
        <v>0.7142857142857143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20</v>
      </c>
      <c r="J380" s="34">
        <f t="shared" si="48"/>
        <v>8</v>
      </c>
      <c r="K380" s="35">
        <f t="shared" si="49"/>
        <v>0.7142857142857143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26</v>
      </c>
      <c r="J393" s="34">
        <f t="shared" si="48"/>
        <v>2</v>
      </c>
      <c r="K393" s="35">
        <f t="shared" si="49"/>
        <v>0.9285714285714286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20</v>
      </c>
      <c r="J417" s="34">
        <f t="shared" si="56"/>
        <v>8</v>
      </c>
      <c r="K417" s="35">
        <f t="shared" si="57"/>
        <v>0.7142857142857143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20</v>
      </c>
      <c r="J418" s="34">
        <f t="shared" si="56"/>
        <v>8</v>
      </c>
      <c r="K418" s="35">
        <f t="shared" si="57"/>
        <v>0.7142857142857143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20</v>
      </c>
      <c r="J475" s="34">
        <f t="shared" si="65"/>
        <v>8</v>
      </c>
      <c r="K475" s="35">
        <f t="shared" si="66"/>
        <v>0.7142857142857143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 t="s">
        <v>1471</v>
      </c>
      <c r="S475" s="88" t="s">
        <v>1471</v>
      </c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20</v>
      </c>
      <c r="J476" s="34">
        <f t="shared" si="65"/>
        <v>8</v>
      </c>
      <c r="K476" s="35">
        <f t="shared" si="66"/>
        <v>0.7142857142857143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 t="s">
        <v>1471</v>
      </c>
      <c r="S476" s="88" t="s">
        <v>1471</v>
      </c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24</v>
      </c>
      <c r="J477" s="34">
        <f t="shared" si="65"/>
        <v>4</v>
      </c>
      <c r="K477" s="35">
        <f t="shared" si="66"/>
        <v>0.8571428571428571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 t="s">
        <v>1471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24</v>
      </c>
      <c r="J478" s="34">
        <f t="shared" si="65"/>
        <v>4</v>
      </c>
      <c r="K478" s="35">
        <f t="shared" si="66"/>
        <v>0.8571428571428571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 t="s">
        <v>1471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21</v>
      </c>
      <c r="J485" s="34">
        <f t="shared" si="65"/>
        <v>7</v>
      </c>
      <c r="K485" s="35">
        <f t="shared" si="66"/>
        <v>0.75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 t="s">
        <v>1471</v>
      </c>
      <c r="S485" s="88" t="s">
        <v>1471</v>
      </c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25</v>
      </c>
      <c r="J493" s="34">
        <f t="shared" si="68"/>
        <v>3</v>
      </c>
      <c r="K493" s="35">
        <f t="shared" si="69"/>
        <v>0.8928571428571429</v>
      </c>
      <c r="L493" s="90"/>
      <c r="M493" s="90" t="s">
        <v>1471</v>
      </c>
      <c r="N493" s="88" t="s">
        <v>1471</v>
      </c>
      <c r="O493" s="90" t="s">
        <v>1471</v>
      </c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25</v>
      </c>
      <c r="J494" s="34">
        <f t="shared" si="68"/>
        <v>3</v>
      </c>
      <c r="K494" s="35">
        <f t="shared" si="69"/>
        <v>0.8928571428571429</v>
      </c>
      <c r="L494" s="90"/>
      <c r="M494" s="90" t="s">
        <v>1471</v>
      </c>
      <c r="N494" s="88" t="s">
        <v>1471</v>
      </c>
      <c r="O494" s="90" t="s">
        <v>1471</v>
      </c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.75" thickBot="1" x14ac:dyDescent="0.3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510" xr:uid="{00000000-0001-0000-0000-000000000000}"/>
  <phoneticPr fontId="6" type="noConversion"/>
  <conditionalFormatting sqref="C1:C210 D107:D109 D117 D165 D169:D170 D203 D210 C211:D211 C212:C1048576 D288:D289 D297 D370:D373">
    <cfRule type="cellIs" dxfId="265" priority="441" operator="equal">
      <formula>$C$213</formula>
    </cfRule>
    <cfRule type="cellIs" dxfId="264" priority="440" operator="equal">
      <formula>$C$225</formula>
    </cfRule>
  </conditionalFormatting>
  <conditionalFormatting sqref="E1:E436 E449:E1048576">
    <cfRule type="containsText" dxfId="263" priority="447" operator="containsText" text="domo">
      <formula>NOT(ISERROR(SEARCH("domo",E1)))</formula>
    </cfRule>
    <cfRule type="containsText" dxfId="262" priority="446" operator="containsText" text="fija">
      <formula>NOT(ISERROR(SEARCH("fija",E1)))</formula>
    </cfRule>
  </conditionalFormatting>
  <conditionalFormatting sqref="E1:E1048576">
    <cfRule type="cellIs" dxfId="261" priority="442" operator="equal">
      <formula>$E$7</formula>
    </cfRule>
  </conditionalFormatting>
  <conditionalFormatting sqref="E438">
    <cfRule type="containsText" dxfId="260" priority="389" operator="containsText" text="Radio">
      <formula>NOT(ISERROR(SEARCH("Radio",E438)))</formula>
    </cfRule>
    <cfRule type="containsText" dxfId="259" priority="388" operator="containsText" text="domo">
      <formula>NOT(ISERROR(SEARCH("domo",E438)))</formula>
    </cfRule>
    <cfRule type="containsText" dxfId="258" priority="387" operator="containsText" text="fija">
      <formula>NOT(ISERROR(SEARCH("fija",E438)))</formula>
    </cfRule>
  </conditionalFormatting>
  <conditionalFormatting sqref="E438:E439">
    <cfRule type="containsText" dxfId="257" priority="383" operator="containsText" text="domo">
      <formula>NOT(ISERROR(SEARCH("domo",E438)))</formula>
    </cfRule>
    <cfRule type="containsText" dxfId="256" priority="382" operator="containsText" text="fija">
      <formula>NOT(ISERROR(SEARCH("fija",E438)))</formula>
    </cfRule>
  </conditionalFormatting>
  <conditionalFormatting sqref="E439">
    <cfRule type="containsText" dxfId="255" priority="384" operator="containsText" text="Radio">
      <formula>NOT(ISERROR(SEARCH("Radio",E439)))</formula>
    </cfRule>
    <cfRule type="containsText" dxfId="254" priority="380" operator="containsText" text="fija">
      <formula>NOT(ISERROR(SEARCH("fija",E439)))</formula>
    </cfRule>
    <cfRule type="containsText" dxfId="253" priority="381" operator="containsText" text="domo">
      <formula>NOT(ISERROR(SEARCH("domo",E439)))</formula>
    </cfRule>
  </conditionalFormatting>
  <conditionalFormatting sqref="E442">
    <cfRule type="containsText" dxfId="252" priority="379" operator="containsText" text="Radio">
      <formula>NOT(ISERROR(SEARCH("Radio",E442)))</formula>
    </cfRule>
    <cfRule type="containsText" dxfId="251" priority="378" operator="containsText" text="domo">
      <formula>NOT(ISERROR(SEARCH("domo",E442)))</formula>
    </cfRule>
    <cfRule type="containsText" dxfId="250" priority="377" operator="containsText" text="fija">
      <formula>NOT(ISERROR(SEARCH("fija",E442)))</formula>
    </cfRule>
  </conditionalFormatting>
  <conditionalFormatting sqref="E442:E443">
    <cfRule type="containsText" dxfId="249" priority="372" operator="containsText" text="fija">
      <formula>NOT(ISERROR(SEARCH("fija",E442)))</formula>
    </cfRule>
    <cfRule type="containsText" dxfId="248" priority="373" operator="containsText" text="domo">
      <formula>NOT(ISERROR(SEARCH("domo",E442)))</formula>
    </cfRule>
  </conditionalFormatting>
  <conditionalFormatting sqref="E443 E27:H436 E449:H456 E466:H466 H482 E489:H1048576">
    <cfRule type="containsText" dxfId="247" priority="374" operator="containsText" text="Radio">
      <formula>NOT(ISERROR(SEARCH("Radio",E27)))</formula>
    </cfRule>
  </conditionalFormatting>
  <conditionalFormatting sqref="E443:E444">
    <cfRule type="containsText" dxfId="246" priority="367" operator="containsText" text="fija">
      <formula>NOT(ISERROR(SEARCH("fija",E443)))</formula>
    </cfRule>
    <cfRule type="containsText" dxfId="245" priority="368" operator="containsText" text="domo">
      <formula>NOT(ISERROR(SEARCH("domo",E443)))</formula>
    </cfRule>
  </conditionalFormatting>
  <conditionalFormatting sqref="E444">
    <cfRule type="containsText" dxfId="244" priority="369" operator="containsText" text="Radio">
      <formula>NOT(ISERROR(SEARCH("Radio",E444)))</formula>
    </cfRule>
  </conditionalFormatting>
  <conditionalFormatting sqref="E444:E445">
    <cfRule type="containsText" dxfId="243" priority="362" operator="containsText" text="fija">
      <formula>NOT(ISERROR(SEARCH("fija",E444)))</formula>
    </cfRule>
    <cfRule type="containsText" dxfId="242" priority="363" operator="containsText" text="domo">
      <formula>NOT(ISERROR(SEARCH("domo",E444)))</formula>
    </cfRule>
  </conditionalFormatting>
  <conditionalFormatting sqref="E445">
    <cfRule type="containsText" dxfId="241" priority="361" operator="containsText" text="domo">
      <formula>NOT(ISERROR(SEARCH("domo",E445)))</formula>
    </cfRule>
    <cfRule type="containsText" dxfId="240" priority="360" operator="containsText" text="fija">
      <formula>NOT(ISERROR(SEARCH("fija",E445)))</formula>
    </cfRule>
    <cfRule type="containsText" dxfId="239" priority="364" operator="containsText" text="Radio">
      <formula>NOT(ISERROR(SEARCH("Radio",E445)))</formula>
    </cfRule>
  </conditionalFormatting>
  <conditionalFormatting sqref="E447">
    <cfRule type="containsText" dxfId="238" priority="658" operator="containsText" text="fija">
      <formula>NOT(ISERROR(SEARCH("fija",E447)))</formula>
    </cfRule>
    <cfRule type="containsText" dxfId="237" priority="659" operator="containsText" text="domo">
      <formula>NOT(ISERROR(SEARCH("domo",E447)))</formula>
    </cfRule>
  </conditionalFormatting>
  <conditionalFormatting sqref="E450:E452">
    <cfRule type="containsText" dxfId="236" priority="391" operator="containsText" text="domo">
      <formula>NOT(ISERROR(SEARCH("domo",E450)))</formula>
    </cfRule>
    <cfRule type="containsText" dxfId="235" priority="390" operator="containsText" text="fija">
      <formula>NOT(ISERROR(SEARCH("fija",E450)))</formula>
    </cfRule>
  </conditionalFormatting>
  <conditionalFormatting sqref="E489:E510">
    <cfRule type="containsText" dxfId="234" priority="1" operator="containsText" text="Radio">
      <formula>NOT(ISERROR(SEARCH("Radio",E489)))</formula>
    </cfRule>
  </conditionalFormatting>
  <conditionalFormatting sqref="E467:G488 F487:F510">
    <cfRule type="containsText" dxfId="233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2" priority="915" operator="containsText" text="Radio">
      <formula>NOT(ISERROR(SEARCH("Radio",E1)))</formula>
    </cfRule>
  </conditionalFormatting>
  <conditionalFormatting sqref="F437">
    <cfRule type="cellIs" dxfId="231" priority="38" operator="equal">
      <formula>"PTP A FO"</formula>
    </cfRule>
    <cfRule type="containsText" dxfId="230" priority="37" operator="containsText" text="Radio">
      <formula>NOT(ISERROR(SEARCH("Radio",F437)))</formula>
    </cfRule>
  </conditionalFormatting>
  <conditionalFormatting sqref="F1:G436 F447:G447 F449:G467 F468:F473 F474:G1048576">
    <cfRule type="cellIs" dxfId="229" priority="639" operator="equal">
      <formula>"PTP A FO"</formula>
    </cfRule>
  </conditionalFormatting>
  <conditionalFormatting sqref="F1:G467 F468:F473 F474:G1048576">
    <cfRule type="cellIs" dxfId="228" priority="444" operator="equal">
      <formula>"PTP A FO"</formula>
    </cfRule>
  </conditionalFormatting>
  <conditionalFormatting sqref="F1:G467 F474:G1048576 F468:F473">
    <cfRule type="cellIs" dxfId="227" priority="443" operator="equal">
      <formula>$F$10</formula>
    </cfRule>
  </conditionalFormatting>
  <conditionalFormatting sqref="G468:G473">
    <cfRule type="cellIs" dxfId="226" priority="18" operator="equal">
      <formula>"PTP A FO"</formula>
    </cfRule>
    <cfRule type="cellIs" dxfId="225" priority="17" operator="equal">
      <formula>"PTP A FO"</formula>
    </cfRule>
    <cfRule type="cellIs" dxfId="224" priority="16" operator="equal">
      <formula>$F$10</formula>
    </cfRule>
  </conditionalFormatting>
  <conditionalFormatting sqref="H468 H470 H472 H474 H476 H478">
    <cfRule type="containsText" dxfId="223" priority="15" operator="containsText" text="Radio">
      <formula>NOT(ISERROR(SEARCH("Radio",H468)))</formula>
    </cfRule>
  </conditionalFormatting>
  <conditionalFormatting sqref="H480">
    <cfRule type="containsText" dxfId="222" priority="14" operator="containsText" text="Radio">
      <formula>NOT(ISERROR(SEARCH("Radio",H480)))</formula>
    </cfRule>
  </conditionalFormatting>
  <conditionalFormatting sqref="H484 H486 H488">
    <cfRule type="containsText" dxfId="221" priority="13" operator="containsText" text="Radio">
      <formula>NOT(ISERROR(SEARCH("Radio",H484)))</formula>
    </cfRule>
  </conditionalFormatting>
  <conditionalFormatting sqref="K4:K510">
    <cfRule type="cellIs" dxfId="220" priority="874" operator="lessThan">
      <formula>0.8</formula>
    </cfRule>
    <cfRule type="cellIs" dxfId="219" priority="875" operator="greaterThan">
      <formula>0.8</formula>
    </cfRule>
  </conditionalFormatting>
  <conditionalFormatting sqref="L487:AN1048576">
    <cfRule type="containsText" dxfId="218" priority="571" operator="containsText" text="Caida">
      <formula>NOT(ISERROR(SEARCH("Caida",L487)))</formula>
    </cfRule>
    <cfRule type="notContainsText" dxfId="217" priority="904" operator="notContains" text="Caida">
      <formula>ISERROR(SEARCH("Caida",L487))</formula>
    </cfRule>
  </conditionalFormatting>
  <conditionalFormatting sqref="L5:AO486">
    <cfRule type="cellIs" dxfId="216" priority="20" operator="equal">
      <formula>"APAGADO"</formula>
    </cfRule>
  </conditionalFormatting>
  <conditionalFormatting sqref="L487:AO605">
    <cfRule type="cellIs" dxfId="215" priority="21" operator="equal">
      <formula>"apagado"</formula>
    </cfRule>
  </conditionalFormatting>
  <conditionalFormatting sqref="N487:N1048">
    <cfRule type="cellIs" dxfId="214" priority="226" operator="greaterThan">
      <formula>0.8</formula>
    </cfRule>
    <cfRule type="cellIs" dxfId="213" priority="203" operator="greaterThan">
      <formula>0.8</formula>
    </cfRule>
    <cfRule type="cellIs" dxfId="212" priority="202" operator="lessThan">
      <formula>0.8</formula>
    </cfRule>
    <cfRule type="containsText" dxfId="211" priority="201" operator="containsText" text="Caida">
      <formula>NOT(ISERROR(SEARCH("Caida",N487)))</formula>
    </cfRule>
    <cfRule type="notContainsText" dxfId="210" priority="200" operator="notContains" text="Caida">
      <formula>ISERROR(SEARCH("Caida",N487))</formula>
    </cfRule>
    <cfRule type="cellIs" dxfId="209" priority="330" operator="equal">
      <formula>"APAGADO"</formula>
    </cfRule>
  </conditionalFormatting>
  <conditionalFormatting sqref="N487:N1048576 N2 N4">
    <cfRule type="cellIs" dxfId="208" priority="220" operator="equal">
      <formula>$N$13</formula>
    </cfRule>
  </conditionalFormatting>
  <conditionalFormatting sqref="V3:AG3">
    <cfRule type="cellIs" dxfId="207" priority="594" operator="equal">
      <formula>"apagado"</formula>
    </cfRule>
  </conditionalFormatting>
  <conditionalFormatting sqref="V487:AG1048576">
    <cfRule type="cellIs" dxfId="206" priority="34" operator="equal">
      <formula>"apagado"</formula>
    </cfRule>
  </conditionalFormatting>
  <conditionalFormatting sqref="AH487:AO1048576">
    <cfRule type="cellIs" dxfId="205" priority="151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93</v>
      </c>
      <c r="J2" s="18">
        <f>COUNTIFS(J4:J501, "=APAGADO",E4:E501,"=Fibra Optica")</f>
        <v>47</v>
      </c>
      <c r="K2" s="18">
        <f>COUNTIFS(K4:K501, "=APAGADO",E4:E501,"=Fibra Optica")</f>
        <v>82</v>
      </c>
      <c r="L2" s="18">
        <f>COUNTIFS(L4:L501, "=APAGADO",E4:E501,"=Fibra Optica")</f>
        <v>37</v>
      </c>
      <c r="M2" s="18">
        <f>COUNTIFS(M4:M501, "=APAGADO",E4:E501,"=Fibra Optica")</f>
        <v>36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10</v>
      </c>
      <c r="J2" s="18">
        <f>COUNTIFS(J5:J502, "=APAGADO",E5:E502,"=PTO A FO")</f>
        <v>9</v>
      </c>
      <c r="K2" s="18">
        <f>COUNTIFS(K5:K502, "=APAGADO",E5:E502,"=PTO A FO")</f>
        <v>10</v>
      </c>
      <c r="L2" s="18">
        <f>COUNTIFS(L5:L502, "=APAGADO",E5:E502,"=PTO A FO")</f>
        <v>9</v>
      </c>
      <c r="M2" s="18">
        <f>COUNTIFS(M5:M502, "=APAGADO",E5:E502,"=PTO A FO")</f>
        <v>1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 t="str">
        <f>'RESUMEN TOTAL'!R475</f>
        <v>APAGADO</v>
      </c>
      <c r="M473" t="str">
        <f>'RESUMEN TOTAL'!S475</f>
        <v>APAGADO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 t="str">
        <f>'RESUMEN TOTAL'!R476</f>
        <v>APAGADO</v>
      </c>
      <c r="M474" t="str">
        <f>'RESUMEN TOTAL'!S476</f>
        <v>APAGADO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 t="str">
        <f>'RESUMEN TOTAL'!R477</f>
        <v>APAGADO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 t="str">
        <f>'RESUMEN TOTAL'!R478</f>
        <v>APAGADO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 t="str">
        <f>'RESUMEN TOTAL'!O493</f>
        <v>APAGADO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 t="str">
        <f>'RESUMEN TOTAL'!O494</f>
        <v>APAGADO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25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25">
      <c r="A5" s="17">
        <f>'APAGADOS RADIO'!I3</f>
        <v>45173</v>
      </c>
      <c r="B5">
        <f>'APAGADOS RADIO'!I2+D5</f>
        <v>20</v>
      </c>
      <c r="C5">
        <f>'APAGADOS FIBRA'!I2</f>
        <v>93</v>
      </c>
      <c r="D5">
        <f>'APAGADOS ANTENA'!I2</f>
        <v>10</v>
      </c>
      <c r="E5">
        <f t="shared" si="4"/>
        <v>113</v>
      </c>
      <c r="F5">
        <f>'RESUMEN TOTAL'!B1</f>
        <v>506</v>
      </c>
      <c r="G5" s="36">
        <f t="shared" si="5"/>
        <v>0.22332015810276679</v>
      </c>
    </row>
    <row r="6" spans="1:7" x14ac:dyDescent="0.25">
      <c r="A6" s="17">
        <f>'APAGADOS RADIO'!J3</f>
        <v>45174</v>
      </c>
      <c r="B6">
        <f>'APAGADOS RADIO'!J2+D6</f>
        <v>15</v>
      </c>
      <c r="C6">
        <f>'APAGADOS FIBRA'!J2</f>
        <v>47</v>
      </c>
      <c r="D6">
        <f>'APAGADOS ANTENA'!J2</f>
        <v>9</v>
      </c>
      <c r="E6">
        <f t="shared" si="4"/>
        <v>62</v>
      </c>
      <c r="F6">
        <f>'RESUMEN TOTAL'!B1</f>
        <v>506</v>
      </c>
      <c r="G6" s="36">
        <f t="shared" si="5"/>
        <v>0.1225296442687747</v>
      </c>
    </row>
    <row r="7" spans="1:7" x14ac:dyDescent="0.25">
      <c r="A7" s="17">
        <f>'APAGADOS RADIO'!K3</f>
        <v>45175</v>
      </c>
      <c r="B7">
        <f>'APAGADOS RADIO'!K2+D7</f>
        <v>21</v>
      </c>
      <c r="C7">
        <f>'APAGADOS FIBRA'!K2</f>
        <v>82</v>
      </c>
      <c r="D7">
        <f>'APAGADOS ANTENA'!K2</f>
        <v>10</v>
      </c>
      <c r="E7">
        <f t="shared" si="4"/>
        <v>103</v>
      </c>
      <c r="F7">
        <f>'RESUMEN TOTAL'!B1</f>
        <v>506</v>
      </c>
      <c r="G7" s="36">
        <f t="shared" si="5"/>
        <v>0.20355731225296442</v>
      </c>
    </row>
    <row r="8" spans="1:7" x14ac:dyDescent="0.25">
      <c r="A8" s="17">
        <f>'APAGADOS RADIO'!L3</f>
        <v>45176</v>
      </c>
      <c r="B8">
        <f>'APAGADOS RADIO'!L2+D8</f>
        <v>14</v>
      </c>
      <c r="C8">
        <f>'APAGADOS FIBRA'!L2</f>
        <v>37</v>
      </c>
      <c r="D8">
        <f>'APAGADOS ANTENA'!L2</f>
        <v>9</v>
      </c>
      <c r="E8">
        <f t="shared" ref="E8:E18" si="6">B8+C8</f>
        <v>51</v>
      </c>
      <c r="F8">
        <f>'RESUMEN TOTAL'!B1</f>
        <v>506</v>
      </c>
      <c r="G8" s="36">
        <f t="shared" ref="G8:G18" si="7">E8/F8</f>
        <v>0.1007905138339921</v>
      </c>
    </row>
    <row r="9" spans="1:7" x14ac:dyDescent="0.25">
      <c r="A9" s="17">
        <f>'APAGADOS RADIO'!M3</f>
        <v>45177</v>
      </c>
      <c r="B9">
        <f>'APAGADOS RADIO'!M2+D9</f>
        <v>3</v>
      </c>
      <c r="C9">
        <f>'APAGADOS FIBRA'!M2</f>
        <v>36</v>
      </c>
      <c r="D9">
        <f>'APAGADOS ANTENA'!M2</f>
        <v>1</v>
      </c>
      <c r="E9">
        <f t="shared" si="6"/>
        <v>39</v>
      </c>
      <c r="F9">
        <f>'RESUMEN TOTAL'!B1</f>
        <v>506</v>
      </c>
      <c r="G9" s="36">
        <f t="shared" si="7"/>
        <v>7.7075098814229248E-2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506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506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46" workbookViewId="0">
      <selection activeCell="A53" sqref="A5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1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1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1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1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2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3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2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12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12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13">SUM(I138:I139)</f>
        <v>0</v>
      </c>
      <c r="J140" s="113" t="e">
        <f t="shared" si="12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14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14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15">SUM(I145:I146)</f>
        <v>0</v>
      </c>
      <c r="J147" s="113" t="e">
        <f t="shared" si="14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17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17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18">SUM(I159:I160)</f>
        <v>0</v>
      </c>
      <c r="J161" s="113" t="e">
        <f t="shared" si="17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19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19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19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20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20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20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21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21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22">SUM(I180:I181)</f>
        <v>0</v>
      </c>
      <c r="J182" s="113" t="e">
        <f t="shared" si="21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3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23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24">SUM(I187:I188)</f>
        <v>0</v>
      </c>
      <c r="J189" s="113" t="e">
        <f t="shared" si="23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25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25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25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6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26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27">SUM(I201:I202)</f>
        <v>0</v>
      </c>
      <c r="J203" s="113" t="e">
        <f t="shared" si="26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28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28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28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I6" sqref="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41</v>
      </c>
      <c r="J3" s="53">
        <f>COUNTIFS('RESUMEN TOTAL'!C5:C518, "=BONOMO",'RESUMEN TOTAL'!P5:P518,"=APAGADO")</f>
        <v>15</v>
      </c>
      <c r="K3" s="53">
        <f>COUNTIFS('RESUMEN TOTAL'!C5:C518, "=BONOMO",'RESUMEN TOTAL'!Q5:Q518,"=APAGADO")</f>
        <v>24</v>
      </c>
      <c r="L3" s="53">
        <f>COUNTIFS('RESUMEN TOTAL'!C5:C518, "=BONOMO",'RESUMEN TOTAL'!R5:R518,"=APAGADO")</f>
        <v>31</v>
      </c>
      <c r="M3" s="53">
        <f>COUNTIFS('RESUMEN TOTAL'!C5:C518, "=BONOMO",'RESUMEN TOTAL'!S5:S518,"=APAGADO")</f>
        <v>23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72</v>
      </c>
      <c r="J5" s="56">
        <f>COUNTIFS('RESUMEN TOTAL'!C5:C502, "=COSEIDI",'RESUMEN TOTAL'!P5:P502,"=APAGADO")</f>
        <v>47</v>
      </c>
      <c r="K5" s="56">
        <f>COUNTIFS('RESUMEN TOTAL'!C5:C502, "=COSEIDI",'RESUMEN TOTAL'!Q5:Q502,"=APAGADO")</f>
        <v>79</v>
      </c>
      <c r="L5" s="56">
        <f>COUNTIFS('RESUMEN TOTAL'!C5:C502, "=COSEIDI",'RESUMEN TOTAL'!R5:R502,"=APAGADO")</f>
        <v>20</v>
      </c>
      <c r="M5" s="56">
        <f>COUNTIFS('RESUMEN TOTAL'!C5:C502, "=COSEIDI",'RESUMEN TOTAL'!S5:S502,"=APAGADO")</f>
        <v>16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 t="str">
        <f>'RESUMEN TOTAL'!R475</f>
        <v>APAGADO</v>
      </c>
      <c r="M475" s="19" t="str">
        <f>'RESUMEN TOTAL'!S475</f>
        <v>APAGADO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 t="str">
        <f>'RESUMEN TOTAL'!R476</f>
        <v>APAGADO</v>
      </c>
      <c r="M476" s="19" t="str">
        <f>'RESUMEN TOTAL'!S476</f>
        <v>APAGADO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 t="str">
        <f>'RESUMEN TOTAL'!R477</f>
        <v>APAGADO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 t="str">
        <f>'RESUMEN TOTAL'!R478</f>
        <v>APAGADO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 t="str">
        <f>'RESUMEN TOTAL'!O493</f>
        <v>APAGADO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 t="str">
        <f>'RESUMEN TOTAL'!O494</f>
        <v>APAGADO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2023-09-08T11:03:20Z</dcterms:modified>
</cp:coreProperties>
</file>