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E00D67DF-712C-4BC0-A155-50A0FBF350B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24" l="1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E39" i="24" l="1"/>
  <c r="K489" i="2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60" i="24" l="1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<sst xmlns="http://schemas.openxmlformats.org/spreadsheetml/2006/main" count="4771" uniqueCount="1533">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</sst>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5.9288537549407112E-2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7.7075098814229248E-2</c:v>
                </c:pt>
                <c:pt idx="8">
                  <c:v>5.9288537549407112E-2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36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53" zoomScaleNormal="53" workbookViewId="0">
      <pane xSplit="11" ySplit="4" topLeftCell="T395" activePane="bottomRight" state="frozen"/>
      <selection pane="topRight" activeCell="M1" sqref="M1"/>
      <selection pane="bottomLeft" activeCell="A5" sqref="A5"/>
      <selection pane="bottomRight" activeCell="T419" sqref="T41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0.20948616600790515</v>
      </c>
      <c r="R1" s="4">
        <f t="shared" si="0"/>
        <v>0.11067193675889328</v>
      </c>
      <c r="S1" s="4">
        <f t="shared" si="0"/>
        <v>8.3003952569169967E-2</v>
      </c>
      <c r="T1" s="4">
        <f t="shared" si="0"/>
        <v>6.5217391304347824E-2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400</v>
      </c>
      <c r="R2" s="75">
        <f t="shared" si="3"/>
        <v>450</v>
      </c>
      <c r="S2" s="75">
        <f t="shared" si="3"/>
        <v>464</v>
      </c>
      <c r="T2" s="75">
        <f t="shared" si="3"/>
        <v>473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19</v>
      </c>
      <c r="J15" s="34">
        <f t="shared" si="8"/>
        <v>9</v>
      </c>
      <c r="K15" s="35">
        <f t="shared" si="9"/>
        <v>0.6785714285714286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25</v>
      </c>
      <c r="J24" s="34">
        <f t="shared" si="8"/>
        <v>3</v>
      </c>
      <c r="K24" s="35">
        <f t="shared" si="9"/>
        <v>0.8928571428571429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25</v>
      </c>
      <c r="J25" s="34">
        <f t="shared" si="8"/>
        <v>3</v>
      </c>
      <c r="K25" s="35">
        <f t="shared" si="9"/>
        <v>0.8928571428571429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26</v>
      </c>
      <c r="J70" s="34">
        <f t="shared" si="8"/>
        <v>2</v>
      </c>
      <c r="K70" s="35">
        <f t="shared" si="9"/>
        <v>0.9285714285714286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26</v>
      </c>
      <c r="J71" s="34">
        <f t="shared" si="8"/>
        <v>2</v>
      </c>
      <c r="K71" s="35">
        <f t="shared" si="9"/>
        <v>0.9285714285714286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20</v>
      </c>
      <c r="J107" s="34">
        <f t="shared" si="20"/>
        <v>8</v>
      </c>
      <c r="K107" s="35">
        <f t="shared" si="21"/>
        <v>0.7142857142857143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20</v>
      </c>
      <c r="J146" s="34">
        <f t="shared" si="16"/>
        <v>8</v>
      </c>
      <c r="K146" s="35">
        <f t="shared" si="17"/>
        <v>0.7142857142857143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19</v>
      </c>
      <c r="J148" s="34">
        <f t="shared" ref="J148:J252" si="23">COUNTIF(L148:AM148,"APAGADO")</f>
        <v>9</v>
      </c>
      <c r="K148" s="35">
        <f t="shared" ref="K148:K252" si="24">(I148)/(J148+I148)</f>
        <v>0.6785714285714286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19</v>
      </c>
      <c r="J194" s="34">
        <f t="shared" si="23"/>
        <v>9</v>
      </c>
      <c r="K194" s="35">
        <f t="shared" si="24"/>
        <v>0.6785714285714286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19</v>
      </c>
      <c r="J196" s="34">
        <f t="shared" si="23"/>
        <v>9</v>
      </c>
      <c r="K196" s="35">
        <f t="shared" si="24"/>
        <v>0.6785714285714286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26</v>
      </c>
      <c r="J221" s="34">
        <f t="shared" si="23"/>
        <v>2</v>
      </c>
      <c r="K221" s="35">
        <f t="shared" si="24"/>
        <v>0.9285714285714286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19</v>
      </c>
      <c r="J230" s="34">
        <f t="shared" si="23"/>
        <v>9</v>
      </c>
      <c r="K230" s="35">
        <f t="shared" si="24"/>
        <v>0.6785714285714286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19</v>
      </c>
      <c r="J231" s="34">
        <f t="shared" si="23"/>
        <v>9</v>
      </c>
      <c r="K231" s="35">
        <f t="shared" si="24"/>
        <v>0.6785714285714286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19</v>
      </c>
      <c r="J232" s="34">
        <f>COUNTIF(L232:AM232,"APAGADO")</f>
        <v>9</v>
      </c>
      <c r="K232" s="35">
        <f>(I232)/(J232+I232)</f>
        <v>0.6785714285714286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19</v>
      </c>
      <c r="J233" s="34">
        <f t="shared" si="23"/>
        <v>9</v>
      </c>
      <c r="K233" s="35">
        <f t="shared" si="24"/>
        <v>0.6785714285714286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21</v>
      </c>
      <c r="J236" s="34">
        <f t="shared" si="23"/>
        <v>7</v>
      </c>
      <c r="K236" s="35">
        <f t="shared" si="24"/>
        <v>0.75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21</v>
      </c>
      <c r="J237" s="34">
        <f t="shared" si="23"/>
        <v>7</v>
      </c>
      <c r="K237" s="35">
        <f t="shared" si="24"/>
        <v>0.75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20</v>
      </c>
      <c r="J245" s="34">
        <f t="shared" si="23"/>
        <v>8</v>
      </c>
      <c r="K245" s="35">
        <f t="shared" si="24"/>
        <v>0.7142857142857143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22</v>
      </c>
      <c r="J319" s="34">
        <f t="shared" si="48"/>
        <v>6</v>
      </c>
      <c r="K319" s="35">
        <f t="shared" si="49"/>
        <v>0.7857142857142857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22</v>
      </c>
      <c r="J320" s="34">
        <f t="shared" si="48"/>
        <v>6</v>
      </c>
      <c r="K320" s="35">
        <f t="shared" si="49"/>
        <v>0.7857142857142857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19</v>
      </c>
      <c r="J351" s="34">
        <f>COUNTIF(L351:AM351,"APAGADO")</f>
        <v>9</v>
      </c>
      <c r="K351" s="35">
        <f>(I351)/(J351+I351)</f>
        <v>0.6785714285714286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19</v>
      </c>
      <c r="J380" s="34">
        <f t="shared" si="48"/>
        <v>9</v>
      </c>
      <c r="K380" s="35">
        <f t="shared" si="49"/>
        <v>0.6785714285714286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25</v>
      </c>
      <c r="J393" s="34">
        <f t="shared" si="48"/>
        <v>3</v>
      </c>
      <c r="K393" s="35">
        <f t="shared" si="49"/>
        <v>0.8928571428571429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19</v>
      </c>
      <c r="J417" s="34">
        <f t="shared" si="56"/>
        <v>9</v>
      </c>
      <c r="K417" s="35">
        <f t="shared" si="57"/>
        <v>0.6785714285714286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19</v>
      </c>
      <c r="J418" s="34">
        <f t="shared" si="56"/>
        <v>9</v>
      </c>
      <c r="K418" s="35">
        <f t="shared" si="57"/>
        <v>0.6785714285714286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19</v>
      </c>
      <c r="J475" s="34">
        <f t="shared" si="65"/>
        <v>9</v>
      </c>
      <c r="K475" s="35">
        <f t="shared" si="66"/>
        <v>0.6785714285714286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19</v>
      </c>
      <c r="J476" s="34">
        <f t="shared" si="65"/>
        <v>9</v>
      </c>
      <c r="K476" s="35">
        <f t="shared" si="66"/>
        <v>0.6785714285714286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20</v>
      </c>
      <c r="J485" s="34">
        <f t="shared" si="65"/>
        <v>8</v>
      </c>
      <c r="K485" s="35">
        <f t="shared" si="66"/>
        <v>0.7142857142857143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82</v>
      </c>
      <c r="L2" s="18">
        <f>COUNTIFS(L4:L501, "=APAGADO",E4:E501,"=Fibra Optica")</f>
        <v>37</v>
      </c>
      <c r="M2" s="18">
        <f>COUNTIFS(M4:M501, "=APAGADO",E4:E501,"=Fibra Optica")</f>
        <v>36</v>
      </c>
      <c r="N2" s="18">
        <f>COUNTIFS(N4:N501, "=APAGADO",E4:E501,"=Fibra Optica")</f>
        <v>26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10</v>
      </c>
      <c r="L2" s="18">
        <f>COUNTIFS(L5:L502, "=APAGADO",E5:E502,"=PTO A FO")</f>
        <v>9</v>
      </c>
      <c r="M2" s="18">
        <f>COUNTIFS(M5:M502, "=APAGADO",E5:E502,"=PTO A FO")</f>
        <v>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21</v>
      </c>
      <c r="C7">
        <f>'APAGADOS FIBRA'!K2</f>
        <v>82</v>
      </c>
      <c r="D7">
        <f>'APAGADOS ANTENA'!K2</f>
        <v>10</v>
      </c>
      <c r="E7">
        <f t="shared" si="4"/>
        <v>103</v>
      </c>
      <c r="F7">
        <f>'RESUMEN TOTAL'!B1</f>
        <v>506</v>
      </c>
      <c r="G7" s="36">
        <f t="shared" si="5"/>
        <v>0.20355731225296442</v>
      </c>
    </row>
    <row r="8" spans="1:7" x14ac:dyDescent="0.25">
      <c r="A8" s="17">
        <f>'APAGADOS RADIO'!L3</f>
        <v>45176</v>
      </c>
      <c r="B8">
        <f>'APAGADOS RADIO'!L2+D8</f>
        <v>14</v>
      </c>
      <c r="C8">
        <f>'APAGADOS FIBRA'!L2</f>
        <v>37</v>
      </c>
      <c r="D8">
        <f>'APAGADOS ANTENA'!L2</f>
        <v>9</v>
      </c>
      <c r="E8">
        <f t="shared" ref="E8:E18" si="6">B8+C8</f>
        <v>51</v>
      </c>
      <c r="F8">
        <f>'RESUMEN TOTAL'!B1</f>
        <v>506</v>
      </c>
      <c r="G8" s="36">
        <f t="shared" ref="G8:G18" si="7">E8/F8</f>
        <v>0.1007905138339921</v>
      </c>
    </row>
    <row r="9" spans="1:7" x14ac:dyDescent="0.25">
      <c r="A9" s="17">
        <f>'APAGADOS RADIO'!M3</f>
        <v>45177</v>
      </c>
      <c r="B9">
        <f>'APAGADOS RADIO'!M2+D9</f>
        <v>3</v>
      </c>
      <c r="C9">
        <f>'APAGADOS FIBRA'!M2</f>
        <v>36</v>
      </c>
      <c r="D9">
        <f>'APAGADOS ANTENA'!M2</f>
        <v>1</v>
      </c>
      <c r="E9">
        <f t="shared" si="6"/>
        <v>39</v>
      </c>
      <c r="F9">
        <f>'RESUMEN TOTAL'!B1</f>
        <v>506</v>
      </c>
      <c r="G9" s="36">
        <f t="shared" si="7"/>
        <v>7.7075098814229248E-2</v>
      </c>
    </row>
    <row r="10" spans="1:7" x14ac:dyDescent="0.25">
      <c r="A10" s="17">
        <f>'APAGADOS RADIO'!N3</f>
        <v>45178</v>
      </c>
      <c r="B10">
        <f>'APAGADOS RADIO'!N2+D10</f>
        <v>4</v>
      </c>
      <c r="C10">
        <f>'APAGADOS FIBRA'!N2</f>
        <v>26</v>
      </c>
      <c r="D10">
        <f>'APAGADOS ANTENA'!N2</f>
        <v>0</v>
      </c>
      <c r="E10">
        <f t="shared" si="6"/>
        <v>30</v>
      </c>
      <c r="F10">
        <f>'RESUMEN TOTAL'!B1</f>
        <v>506</v>
      </c>
      <c r="G10" s="36">
        <f t="shared" si="7"/>
        <v>5.9288537549407112E-2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workbookViewId="0">
      <selection activeCell="A53" sqref="A5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5.9288537549407112E-2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5.9288537549407112E-2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3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2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1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1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13">SUM(I138:I139)</f>
        <v>0</v>
      </c>
      <c r="J140" s="113" t="e">
        <f t="shared" si="1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5">SUM(I145:I146)</f>
        <v>0</v>
      </c>
      <c r="J147" s="113" t="e">
        <f t="shared" si="1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8">SUM(I159:I160)</f>
        <v>0</v>
      </c>
      <c r="J161" s="113" t="e">
        <f t="shared" si="1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2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2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2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2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2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22">SUM(I180:I181)</f>
        <v>0</v>
      </c>
      <c r="J182" s="113" t="e">
        <f t="shared" si="2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2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4">SUM(I187:I188)</f>
        <v>0</v>
      </c>
      <c r="J189" s="113" t="e">
        <f t="shared" si="2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7">SUM(I201:I202)</f>
        <v>0</v>
      </c>
      <c r="J203" s="113" t="e">
        <f t="shared" si="2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24</v>
      </c>
      <c r="L3" s="53">
        <f>COUNTIFS('RESUMEN TOTAL'!C5:C518, "=BONOMO",'RESUMEN TOTAL'!R5:R518,"=APAGADO")</f>
        <v>31</v>
      </c>
      <c r="M3" s="53">
        <f>COUNTIFS('RESUMEN TOTAL'!C5:C518, "=BONOMO",'RESUMEN TOTAL'!S5:S518,"=APAGADO")</f>
        <v>23</v>
      </c>
      <c r="N3" s="53">
        <f>COUNTIFS('RESUMEN TOTAL'!C5:C518, "=BONOMO",'RESUMEN TOTAL'!T5:T518,"=APAGADO")</f>
        <v>14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79</v>
      </c>
      <c r="L5" s="56">
        <f>COUNTIFS('RESUMEN TOTAL'!C5:C502, "=COSEIDI",'RESUMEN TOTAL'!R5:R502,"=APAGADO")</f>
        <v>20</v>
      </c>
      <c r="M5" s="56">
        <f>COUNTIFS('RESUMEN TOTAL'!C5:C502, "=COSEIDI",'RESUMEN TOTAL'!S5:S502,"=APAGADO")</f>
        <v>16</v>
      </c>
      <c r="N5" s="56">
        <f>COUNTIFS('RESUMEN TOTAL'!C5:C502, "=COSEIDI",'RESUMEN TOTAL'!T5:T502,"=APAGADO")</f>
        <v>16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2023-09-11T10:21:41Z</dcterms:modified>
</cp:coreProperties>
</file>