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8_{81336411-A705-4F60-A78F-ACD46571D845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TOTAL'!$A$4:$AO$510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6" i="24" l="1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487" i="2"/>
  <c r="J487" i="2"/>
  <c r="I488" i="2"/>
  <c r="J488" i="2"/>
  <c r="I489" i="2"/>
  <c r="J489" i="2"/>
  <c r="I490" i="2"/>
  <c r="J490" i="2"/>
  <c r="K490" i="2" s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7" i="24"/>
  <c r="J7" i="24" s="1"/>
  <c r="J6" i="24"/>
  <c r="J5" i="24"/>
  <c r="E39" i="24" l="1"/>
  <c r="K489" i="2"/>
  <c r="K509" i="2"/>
  <c r="K503" i="2"/>
  <c r="K501" i="2"/>
  <c r="K498" i="2"/>
  <c r="K508" i="2"/>
  <c r="K504" i="2"/>
  <c r="K492" i="2"/>
  <c r="K506" i="2"/>
  <c r="K495" i="2"/>
  <c r="K491" i="2"/>
  <c r="K505" i="2"/>
  <c r="K487" i="2"/>
  <c r="K507" i="2"/>
  <c r="K502" i="2"/>
  <c r="K500" i="2"/>
  <c r="K496" i="2"/>
  <c r="K499" i="2"/>
  <c r="K497" i="2"/>
  <c r="K493" i="2"/>
  <c r="K488" i="2"/>
  <c r="K510" i="2"/>
  <c r="K494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73" i="24"/>
  <c r="J75" i="24"/>
  <c r="J76" i="24"/>
  <c r="J77" i="24"/>
  <c r="D80" i="24"/>
  <c r="J83" i="24"/>
  <c r="J84" i="24"/>
  <c r="D87" i="24"/>
  <c r="D88" i="24"/>
  <c r="J91" i="24"/>
  <c r="D94" i="24"/>
  <c r="J96" i="24"/>
  <c r="J97" i="24"/>
  <c r="J98" i="24"/>
  <c r="J103" i="24"/>
  <c r="J104" i="24"/>
  <c r="J105" i="24"/>
  <c r="J110" i="24"/>
  <c r="J111" i="24"/>
  <c r="J112" i="24"/>
  <c r="D115" i="24"/>
  <c r="J117" i="24"/>
  <c r="J118" i="24"/>
  <c r="I119" i="24"/>
  <c r="J119" i="24" s="1"/>
  <c r="D122" i="24"/>
  <c r="J124" i="24"/>
  <c r="J125" i="24"/>
  <c r="J126" i="24"/>
  <c r="J152" i="24"/>
  <c r="J153" i="24"/>
  <c r="J154" i="24"/>
  <c r="D164" i="24"/>
  <c r="D165" i="24" s="1"/>
  <c r="J166" i="24"/>
  <c r="J167" i="24"/>
  <c r="J173" i="24"/>
  <c r="J174" i="24"/>
  <c r="J175" i="24"/>
  <c r="J180" i="24"/>
  <c r="J181" i="24"/>
  <c r="I182" i="24"/>
  <c r="J182" i="24" s="1"/>
  <c r="J194" i="24"/>
  <c r="J195" i="24"/>
  <c r="D199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J82" i="24"/>
  <c r="J210" i="24"/>
  <c r="J168" i="24"/>
  <c r="D89" i="24"/>
  <c r="D26" i="24"/>
  <c r="D200" i="24"/>
  <c r="J196" i="24"/>
  <c r="D166" i="24"/>
  <c r="D116" i="24"/>
  <c r="D95" i="24"/>
  <c r="D74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D82" i="24"/>
  <c r="D12" i="24"/>
  <c r="E11" i="24"/>
  <c r="D117" i="24"/>
  <c r="D167" i="24"/>
  <c r="D96" i="24"/>
  <c r="D19" i="24"/>
  <c r="D75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D76" i="24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J90" i="24" s="1"/>
  <c r="H3" i="26"/>
  <c r="F37" i="14" s="1"/>
  <c r="P2" i="26"/>
  <c r="E45" i="14" s="1"/>
  <c r="L2" i="26"/>
  <c r="E41" i="14" s="1"/>
  <c r="I89" i="24" s="1"/>
  <c r="J89" i="2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J139" i="24" s="1"/>
  <c r="AC2" i="26"/>
  <c r="E58" i="14" s="1"/>
  <c r="AH3" i="26"/>
  <c r="F63" i="14" s="1"/>
  <c r="I202" i="24" s="1"/>
  <c r="J202" i="24" s="1"/>
  <c r="AF3" i="26"/>
  <c r="I188" i="24" s="1"/>
  <c r="J188" i="24" s="1"/>
  <c r="AJ2" i="26"/>
  <c r="E65" i="14" s="1"/>
  <c r="G65" i="14" s="1"/>
  <c r="AB2" i="26"/>
  <c r="Z3" i="26"/>
  <c r="F55" i="14" s="1"/>
  <c r="I146" i="24" s="1"/>
  <c r="J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J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J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J187" i="24" l="1"/>
  <c r="I189" i="24"/>
  <c r="J189" i="24" s="1"/>
  <c r="J138" i="24"/>
  <c r="I140" i="24"/>
  <c r="J140" i="24" s="1"/>
  <c r="J201" i="24"/>
  <c r="I203" i="24"/>
  <c r="J203" i="24" s="1"/>
  <c r="I133" i="24"/>
  <c r="J133" i="24" s="1"/>
  <c r="J131" i="24"/>
  <c r="J145" i="24"/>
  <c r="I147" i="24"/>
  <c r="J147" i="24" s="1"/>
  <c r="G44" i="14"/>
  <c r="G36" i="14"/>
  <c r="G38" i="14"/>
  <c r="G46" i="14"/>
  <c r="G35" i="14"/>
  <c r="G4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H204" i="24" s="1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H141" i="24" s="1"/>
  <c r="G59" i="14"/>
  <c r="G58" i="14"/>
  <c r="H169" i="24" s="1"/>
  <c r="G56" i="14"/>
  <c r="E57" i="14"/>
  <c r="I159" i="24" s="1"/>
  <c r="G55" i="14"/>
  <c r="H148" i="24" s="1"/>
  <c r="D48" i="14"/>
  <c r="D51" i="14"/>
  <c r="D50" i="14"/>
  <c r="D52" i="14"/>
  <c r="D49" i="14"/>
  <c r="D53" i="14"/>
  <c r="G53" i="14"/>
  <c r="H134" i="24" s="1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I161" i="24" l="1"/>
  <c r="J161" i="24" s="1"/>
  <c r="J159" i="24"/>
  <c r="G61" i="14"/>
  <c r="G57" i="14"/>
  <c r="H162" i="24" s="1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4" i="24"/>
  <c r="E95" i="24"/>
  <c r="E97" i="24"/>
  <c r="E96" i="24"/>
  <c r="E62" i="24"/>
  <c r="E61" i="24"/>
  <c r="E137" i="24"/>
  <c r="E138" i="24"/>
  <c r="E17" i="24"/>
  <c r="E18" i="24"/>
  <c r="E19" i="24"/>
  <c r="E20" i="24"/>
  <c r="E80" i="24"/>
  <c r="E81" i="24"/>
  <c r="E82" i="24"/>
  <c r="E83" i="24"/>
  <c r="E88" i="24"/>
  <c r="E87" i="24"/>
  <c r="E89" i="24"/>
  <c r="E90" i="24"/>
  <c r="E164" i="24"/>
  <c r="E165" i="24"/>
  <c r="E166" i="24"/>
  <c r="E167" i="24"/>
  <c r="E24" i="24"/>
  <c r="E25" i="24"/>
  <c r="E26" i="24"/>
  <c r="E27" i="24"/>
  <c r="E73" i="24"/>
  <c r="E74" i="24"/>
  <c r="E75" i="24"/>
  <c r="E7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E14" i="14"/>
  <c r="E9" i="14"/>
  <c r="C52" i="24" s="1"/>
  <c r="D52" i="24" s="1"/>
  <c r="E8" i="14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60" i="24" l="1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179" i="24" l="1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<sst xmlns="http://schemas.openxmlformats.org/spreadsheetml/2006/main" count="4805" uniqueCount="1533">
  <si>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</si>
  <si>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</si>
  <si>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</si>
  <si>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</si>
  <si>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</si>
  <si>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</si>
  <si>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</si>
  <si>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</si>
  <si>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</si>
  <si>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</si>
  <si>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</si>
  <si>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</si>
  <si>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</si>
  <si>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</si>
  <si>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</si>
  <si>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</si>
  <si>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</si>
  <si>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</si>
  <si>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</si>
  <si>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</si>
  <si>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</si>
  <si>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</si>
  <si>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</si>
  <si>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</si>
  <si>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</si>
  <si>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</si>
  <si>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</si>
  <si>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</si>
  <si>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</si>
  <si>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</si>
  <si>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</si>
  <si>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</si>
  <si>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</si>
  <si>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</si>
  <si>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</si>
  <si>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</si>
  <si>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</si>
  <si>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</si>
  <si>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</si>
  <si>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</si>
  <si>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</si>
  <si>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</si>
  <si>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</si>
  <si>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</si>
  <si>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</si>
  <si>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</si>
  <si>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</si>
  <si>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</si>
  <si>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</si>
  <si>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</si>
  <si>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</si>
  <si>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</si>
  <si>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</si>
  <si>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</si>
  <si>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</si>
  <si>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</si>
  <si>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</si>
  <si>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</si>
  <si>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</si>
  <si>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</si>
  <si>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</si>
  <si>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</si>
  <si>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</si>
  <si>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</si>
  <si>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</si>
  <si>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</si>
  <si>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</si>
  <si>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</si>
  <si>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</si>
  <si>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</si>
  <si>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</si>
  <si>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</si>
  <si>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</si>
  <si>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</si>
  <si>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</si>
  <si>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</si>
  <si>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</si>
  <si>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</si>
  <si>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</si>
  <si>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</si>
  <si>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</si>
  <si>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</si>
  <si>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</si>
  <si>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</si>
  <si>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</si>
  <si>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</si>
  <si>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</si>
  <si>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</si>
  <si>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</si>
  <si>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</si>
  <si>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</si>
  <si>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</si>
  <si>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</si>
  <si>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</si>
  <si>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</si>
  <si>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</si>
  <si>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</si>
  <si>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</si>
  <si>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</si>
  <si>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</si>
  <si>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</si>
  <si>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</si>
  <si>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</si>
  <si>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</si>
  <si>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</si>
  <si>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</si>
  <si>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</si>
  <si>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</si>
  <si>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</si>
  <si>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</si>
  <si>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</si>
  <si>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</si>
  <si>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</si>
  <si>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</si>
  <si>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</si>
  <si>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</si>
  <si>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</si>
  <si>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</si>
  <si>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</si>
  <si>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</si>
  <si>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</si>
  <si>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</si>
  <si>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</si>
  <si>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</si>
  <si>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</si>
  <si>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</si>
  <si>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</si>
  <si>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</si>
  <si>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</si>
  <si>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</si>
  <si>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</si>
  <si>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</si>
  <si>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</si>
  <si>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</si>
  <si>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</si>
  <si>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</si>
  <si>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</si>
  <si>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</si>
  <si>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</si>
  <si>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</si>
  <si>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</si>
  <si>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</si>
  <si>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</si>
  <si>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</si>
  <si>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</si>
  <si>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</si>
  <si>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</si>
  <si>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</si>
  <si>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</si>
  <si>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</si>
  <si>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</si>
  <si>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</si>
  <si>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</si>
  <si>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</si>
  <si>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</si>
  <si>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</si>
  <si>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</si>
  <si>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</si>
  <si>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</si>
  <si>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</si>
  <si>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</si>
  <si>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</si>
  <si>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</si>
  <si>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</si>
  <si>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</si>
  <si>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</si>
  <si>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</si>
  <si>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</si>
  <si>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</si>
  <si>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</si>
  <si>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</si>
  <si>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</si>
  <si>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</si>
  <si>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</si>
  <si>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</si>
  <si>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</si>
  <si>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</si>
  <si>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</si>
  <si>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</si>
  <si>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</si>
  <si>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</si>
  <si>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</si>
  <si>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</si>
  <si>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</si>
  <si>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</si>
  <si>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</si>
  <si>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</si>
  <si>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</si>
  <si>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</si>
  <si>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</si>
  <si>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</si>
  <si>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</si>
  <si>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</si>
  <si>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</si>
  <si>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</si>
  <si>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</si>
  <si>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</si>
  <si>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</si>
  <si>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</si>
  <si>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</si>
  <si>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</si>
  <si>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</si>
  <si>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</si>
  <si>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</si>
  <si>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</si>
  <si>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</si>
  <si>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</si>
  <si>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</si>
  <si>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</si>
  <si>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</si>
  <si>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</si>
  <si>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</si>
  <si>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</si>
  <si>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</si>
  <si>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</si>
  <si>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</si>
  <si>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</si>
  <si>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</si>
  <si>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</si>
  <si>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</si>
  <si>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</si>
  <si>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</si>
  <si>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</si>
  <si>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</si>
  <si>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</si>
  <si>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</si>
  <si>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</si>
  <si>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</si>
  <si>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</si>
  <si>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</si>
  <si>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</si>
  <si>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</si>
  <si>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</si>
  <si>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</si>
  <si>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</si>
  <si>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</si>
  <si>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</si>
  <si>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</si>
  <si>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</si>
  <si>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</si>
  <si>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</si>
  <si>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</si>
  <si>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</si>
  <si>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</si>
  <si>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</si>
  <si>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</si>
  <si>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</si>
  <si>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</si>
  <si>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</si>
  <si>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</si>
  <si>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</si>
  <si>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</si>
  <si>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</si>
  <si>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</si>
  <si>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</si>
  <si>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</si>
  <si>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</si>
  <si>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</si>
  <si>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</si>
  <si>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</si>
  <si>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</si>
  <si>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</si>
  <si>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</si>
  <si>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</si>
  <si>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</si>
  <si>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</si>
  <si>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</si>
  <si>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</si>
  <si>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</si>
  <si>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</si>
  <si>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</si>
  <si>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</si>
  <si>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</si>
  <si>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</si>
  <si>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</si>
  <si>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</si>
  <si>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</si>
  <si>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</si>
  <si>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</si>
  <si>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</si>
  <si>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</si>
  <si>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</si>
  <si>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</si>
  <si>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</si>
  <si>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</si>
  <si>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</si>
  <si>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</si>
  <si>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</si>
  <si>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</si>
  <si>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</si>
  <si>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</si>
  <si>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</si>
  <si>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</si>
  <si>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</si>
  <si>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</si>
  <si>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</si>
  <si>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</si>
  <si>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</si>
  <si>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</si>
  <si>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</si>
  <si>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</si>
  <si>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</si>
  <si>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</si>
  <si>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</si>
  <si>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</si>
  <si>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</si>
  <si>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</si>
  <si>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</si>
  <si>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</si>
  <si>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</si>
  <si>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</si>
  <si>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</si>
  <si>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</si>
  <si>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</si>
  <si>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</si>
  <si>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</si>
  <si>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</si>
  <si>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</si>
  <si>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</si>
  <si>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</si>
  <si>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</si>
  <si>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</si>
  <si>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</si>
  <si>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</si>
  <si>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</si>
  <si>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</si>
  <si>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</si>
  <si>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</si>
  <si>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</si>
  <si>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</si>
  <si>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</si>
  <si>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</si>
  <si>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</si>
  <si>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</si>
  <si>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</si>
  <si>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</si>
  <si>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</si>
  <si>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</si>
  <si>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</si>
  <si>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</si>
  <si>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</si>
  <si>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</si>
  <si>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</si>
  <si>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</si>
  <si>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</si>
  <si>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</si>
  <si>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</si>
  <si>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</si>
  <si>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</si>
  <si>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</si>
  <si>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</si>
  <si>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</si>
  <si>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</si>
  <si>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</si>
  <si>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</si>
  <si>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</si>
  <si>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</si>
  <si>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</si>
  <si>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</si>
  <si>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</si>
  <si>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</si>
  <si>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</si>
  <si>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</si>
  <si>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</si>
  <si>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</si>
  <si>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</si>
  <si>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</si>
  <si>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</si>
  <si>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</si>
  <si>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</si>
  <si>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</si>
  <si>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</si>
  <si>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</si>
  <si>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</si>
  <si>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</si>
  <si>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</si>
  <si>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</si>
  <si>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</si>
  <si>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</si>
  <si>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</si>
  <si>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</si>
  <si>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</si>
  <si>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</si>
  <si>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</si>
  <si>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</si>
  <si>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</si>
  <si>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</si>
  <si>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</si>
  <si>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</si>
  <si>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</si>
  <si>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</si>
  <si>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</si>
  <si>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</si>
  <si>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</si>
  <si>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</si>
  <si>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</si>
  <si>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</si>
  <si>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</si>
  <si>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</si>
  <si>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</si>
  <si>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</si>
  <si>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</si>
  <si>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</si>
  <si>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</si>
  <si>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</si>
  <si>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</si>
  <si>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</si>
  <si>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</si>
  <si>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</si>
  <si>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</si>
  <si>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</si>
  <si>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</si>
  <si>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</si>
  <si>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</si>
  <si>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</si>
  <si>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</si>
  <si>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</si>
  <si>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</si>
  <si>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</si>
  <si>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</si>
  <si>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</si>
  <si>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</si>
  <si>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</si>
  <si>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</si>
  <si>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</si>
  <si>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</si>
  <si>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</si>
  <si>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</si>
  <si>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</si>
  <si>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</si>
  <si>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</si>
  <si>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</si>
  <si>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</si>
  <si>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</si>
  <si>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</si>
  <si>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</si>
  <si>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</si>
  <si>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</si>
  <si>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</si>
  <si>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</si>
  <si>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</si>
  <si>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</si>
  <si>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</si>
  <si>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</si>
  <si>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</si>
  <si>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</si>
  <si>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</si>
  <si>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</si>
  <si>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</si>
  <si>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</si>
  <si>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</si>
  <si>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</si>
  <si>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</si>
  <si>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</si>
  <si>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</si>
  <si>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</si>
  <si>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</si>
  <si>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</si>
  <si>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</si>
  <si>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</si>
  <si>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</si>
  <si>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</si>
  <si>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</si>
  <si>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</si>
  <si>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</si>
  <si>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</si>
  <si>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</si>
  <si>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</si>
  <si>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</si>
  <si>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</si>
  <si>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</si>
  <si>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</si>
  <si>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</si>
  <si>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</si>
  <si>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</si>
  <si>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</si>
  <si>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</si>
  <si>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</si>
  <si>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</si>
  <si>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</si>
  <si>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</si>
  <si>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</si>
  <si>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</si>
  <si>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</si>
  <si>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</si>
  <si>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</si>
  <si>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</si>
  <si>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</si>
  <si>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</si>
  <si>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</si>
  <si>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</si>
  <si>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</si>
  <si>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</si>
  <si>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</si>
  <si>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</si>
  <si>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</si>
  <si>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</si>
  <si>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</si>
  <si>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</si>
  <si>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</si>
  <si>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</si>
  <si>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</si>
  <si>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</si>
  <si>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</si>
  <si>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</si>
  <si>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</si>
  <si>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</si>
  <si>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</si>
  <si>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</si>
  <si>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</si>
  <si>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</si>
  <si>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</si>
  <si>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</si>
  <si>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</si>
  <si>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</si>
  <si>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</si>
  <si>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</si>
  <si>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</si>
  <si>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</si>
  <si>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</si>
  <si>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</si>
  <si>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</si>
  <si>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</si>
  <si>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</si>
  <si>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</si>
  <si>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</si>
  <si>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</si>
  <si>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</si>
  <si>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</si>
  <si>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</si>
  <si>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</si>
  <si>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</si>
  <si>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</si>
  <si>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</si>
  <si>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</si>
  <si>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</si>
  <si>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</si>
  <si>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</si>
  <si>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</si>
  <si>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</si>
  <si>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</si>
  <si>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</si>
  <si>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</si>
  <si>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</si>
  <si>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</si>
  <si>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</si>
  <si>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</si>
  <si>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</si>
  <si>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</si>
  <si>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</si>
  <si>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</si>
  <si>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</si>
  <si>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</si>
  <si>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</si>
  <si>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</si>
  <si>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</si>
  <si>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</si>
  <si>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</si>
  <si>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</si>
  <si>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</si>
  <si>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</si>
  <si>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</si>
  <si>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</si>
  <si>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</si>
  <si>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</si>
  <si>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</si>
  <si>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</si>
  <si>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</si>
  <si>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</si>
  <si>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</si>
  <si>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</si>
  <si>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</si>
  <si>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</si>
  <si>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</si>
  <si>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</si>
  <si>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</si>
  <si>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</si>
  <si>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</si>
  <si>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</si>
  <si>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</si>
  <si>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</si>
  <si>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</si>
  <si>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</si>
  <si>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</si>
  <si>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</si>
  <si>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</si>
  <si>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</si>
  <si>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</si>
  <si>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</si>
  <si>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</si>
  <si>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</si>
  <si>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</si>
  <si>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</si>
  <si>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</si>
  <si>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</si>
  <si>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</si>
  <si>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</si>
  <si>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</si>
  <si>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</si>
  <si>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</si>
  <si>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</si>
  <si>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</si>
  <si>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</si>
  <si>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</si>
  <si>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</si>
  <si>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</si>
  <si>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</si>
  <si>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</si>
  <si>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</si>
  <si>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</si>
  <si>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</si>
  <si>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</si>
  <si>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</si>
  <si>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</si>
  <si>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</si>
  <si>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</si>
  <si>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</si>
  <si>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</si>
  <si>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</si>
  <si>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</si>
  <si>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</si>
  <si>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</si>
  <si>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</si>
  <si>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</si>
  <si>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</si>
  <si>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</si>
  <si>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</si>
  <si>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</si>
  <si>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</si>
  <si>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</si>
  <si>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</si>
  <si>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</si>
  <si>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</si>
  <si>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</si>
  <si>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</si>
  <si>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</si>
  <si>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</si>
  <si>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</si>
  <si>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</si>
  <si>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</si>
  <si>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</si>
  <si>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</si>
  <si>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</si>
  <si>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</si>
  <si>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</si>
  <si>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</si>
  <si>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</si>
  <si>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</si>
  <si>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</si>
  <si>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</si>
  <si>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</si>
  <si>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</si>
  <si>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</si>
  <si>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</si>
  <si>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</si>
  <si>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</si>
  <si>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</si>
  <si>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</si>
  <si>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</si>
  <si>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</si>
  <si>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</si>
  <si>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</si>
  <si>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</si>
  <si>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</si>
  <si>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</si>
  <si>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</si>
  <si>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</si>
  <si>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</si>
  <si>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</si>
  <si>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</si>
  <si>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</si>
  <si>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</si>
  <si>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</si>
  <si>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</si>
  <si>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</si>
  <si>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</si>
  <si>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</si>
  <si>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</si>
  <si>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</si>
  <si>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</si>
  <si>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</si>
  <si>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</si>
  <si>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</si>
  <si>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</si>
  <si>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</si>
  <si>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</si>
  <si>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</si>
  <si>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</si>
  <si>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</si>
  <si>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</si>
  <si>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</si>
  <si>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</si>
  <si>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</si>
  <si>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</si>
  <si>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</si>
  <si>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</si>
  <si>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</si>
  <si>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</si>
  <si>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</si>
  <si>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</si>
  <si>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</si>
  <si>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</si>
  <si>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</si>
  <si>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</si>
  <si>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</si>
  <si>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</si>
  <si>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</si>
  <si>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</si>
  <si>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</si>
  <si>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</si>
  <si>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</si>
  <si>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</si>
  <si>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</si>
  <si>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</si>
  <si>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</si>
  <si>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</si>
  <si>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</si>
  <si>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</si>
  <si>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</si>
  <si>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</si>
  <si>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</si>
  <si>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</si>
  <si>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</si>
  <si>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</si>
  <si>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</si>
  <si>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</si>
  <si>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</si>
  <si>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</si>
  <si>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</si>
  <si>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</si>
  <si>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</si>
  <si>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</si>
  <si>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</si>
  <si>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</si>
  <si>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</si>
  <si>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</si>
  <si>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</si>
  <si>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</si>
  <si>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</si>
  <si>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</si>
  <si>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</si>
  <si>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</si>
  <si>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</si>
  <si>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</si>
  <si>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</si>
  <si>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</si>
  <si>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</si>
  <si>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</si>
  <si>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</si>
  <si>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</si>
  <si>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</si>
  <si>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</si>
  <si>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</si>
  <si>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</si>
  <si>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</si>
  <si>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</si>
  <si>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</si>
  <si>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</si>
  <si>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</si>
  <si>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</si>
  <si>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</si>
  <si>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</si>
  <si>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</si>
  <si>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</si>
  <si>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</si>
  <si>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</si>
  <si>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</si>
  <si>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</si>
  <si>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</si>
  <si>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</si>
  <si>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</si>
  <si>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</si>
  <si>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</si>
  <si>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</si>
  <si>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</si>
  <si>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</si>
  <si>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</si>
  <si>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</si>
  <si>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</si>
  <si>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</si>
  <si>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</si>
  <si>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</si>
  <si>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</si>
  <si>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</si>
  <si>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</si>
  <si>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</si>
  <si>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</si>
  <si>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</si>
  <si>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</si>
  <si>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</si>
  <si>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</si>
  <si>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</si>
  <si>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</si>
  <si>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</si>
  <si>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</si>
  <si>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</si>
  <si>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</si>
  <si>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</si>
  <si>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</si>
  <si>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</si>
  <si>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</si>
  <si>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</si>
  <si>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</si>
  <si>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</si>
  <si>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</si>
  <si>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</si>
  <si>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</si>
  <si>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</si>
  <si>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</si>
  <si>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</si>
  <si>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</si>
  <si>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</si>
  <si>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</si>
  <si>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</si>
  <si>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</si>
  <si>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</si>
  <si>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</si>
  <si>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</si>
  <si>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</si>
  <si>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</si>
  <si>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</si>
  <si>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</si>
  <si>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</si>
  <si>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</si>
  <si>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</si>
  <si>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</si>
  <si>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</si>
  <si>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</si>
  <si>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</si>
  <si>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</si>
  <si>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</si>
  <si>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</si>
  <si>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</si>
  <si>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</si>
  <si>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</si>
  <si>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</si>
  <si>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</si>
  <si>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</si>
  <si>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</si>
  <si>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</si>
  <si>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</si>
  <si>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</si>
  <si>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</si>
  <si>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</si>
  <si>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</si>
  <si>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</si>
  <si>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</si>
  <si>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</si>
  <si>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</si>
  <si>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</si>
  <si>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</si>
  <si>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</si>
  <si>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</si>
  <si>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</si>
  <si>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</si>
  <si>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</si>
  <si>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</si>
  <si>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</si>
  <si>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</si>
  <si>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</si>
  <si>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</si>
  <si>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</si>
  <si>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</si>
  <si>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</si>
  <si>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</si>
  <si>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</si>
  <si>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</si>
  <si>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</si>
  <si>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</si>
  <si>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</si>
  <si>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</si>
  <si>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</si>
  <si>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</si>
  <si>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</si>
  <si>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</si>
  <si>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</si>
  <si>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</si>
  <si>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</si>
  <si>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</si>
  <si>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</si>
  <si>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</si>
  <si>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</si>
  <si>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</si>
  <si>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</si>
  <si>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</si>
  <si>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</si>
  <si>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</si>
  <si>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</si>
  <si>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</si>
  <si>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</si>
  <si>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</si>
  <si>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</si>
  <si>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</si>
  <si>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</si>
  <si>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</si>
  <si>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</si>
  <si>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</si>
  <si>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</si>
  <si>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</si>
  <si>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</si>
  <si>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</si>
  <si>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</si>
  <si>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</si>
  <si>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</si>
  <si>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</si>
  <si>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</si>
  <si>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</si>
  <si>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</si>
  <si>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</si>
  <si>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</si>
  <si>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</si>
  <si>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</si>
  <si>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</si>
  <si>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</si>
  <si>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</si>
  <si>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</si>
  <si>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</si>
  <si>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</si>
  <si>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</si>
  <si>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</si>
  <si>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</si>
  <si>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</si>
  <si>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</si>
  <si>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</si>
  <si>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</si>
  <si>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</si>
  <si>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</si>
  <si>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</si>
  <si>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</si>
  <si>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</si>
  <si>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</si>
  <si>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</si>
  <si>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</si>
  <si>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</si>
  <si>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</si>
  <si>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</si>
  <si>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</si>
  <si>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</si>
  <si>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</si>
  <si>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</si>
  <si>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</si>
  <si>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</si>
  <si>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</si>
  <si>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</si>
  <si>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</si>
  <si>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</si>
  <si>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</si>
  <si>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</si>
  <si>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</si>
  <si>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</si>
  <si>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</si>
  <si>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</si>
  <si>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</si>
  <si>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</si>
  <si>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</si>
  <si>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</si>
  <si>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</si>
  <si>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</si>
  <si>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</si>
  <si>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</si>
  <si>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</si>
  <si>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</si>
  <si>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</si>
  <si>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</si>
  <si>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</si>
  <si>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</si>
  <si>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</si>
  <si>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</si>
  <si>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</si>
  <si>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</si>
  <si>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</si>
  <si>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</si>
  <si>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</si>
  <si>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</si>
  <si>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</si>
  <si>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</si>
  <si>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</si>
  <si>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</si>
  <si>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</si>
  <si>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</si>
  <si>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</si>
  <si>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</si>
  <si>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</si>
  <si>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</si>
  <si>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</si>
  <si>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</si>
  <si>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</si>
  <si>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</si>
  <si>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</si>
  <si>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</si>
  <si>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</si>
  <si>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</si>
  <si>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</si>
  <si>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</si>
  <si>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</si>
  <si>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</si>
  <si>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</si>
  <si>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</si>
  <si>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</si>
  <si>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</si>
  <si>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</si>
  <si>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</si>
  <si>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</si>
  <si>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</si>
  <si>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</si>
  <si>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</si>
  <si>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</si>
  <si>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</si>
  <si>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</si>
  <si>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</si>
  <si>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</si>
  <si>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</si>
  <si>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</si>
  <si>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</si>
  <si>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</si>
  <si>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</si>
  <si>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</si>
  <si>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</si>
  <si>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</si>
  <si>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</si>
  <si>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</si>
  <si>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</si>
  <si>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</si>
  <si>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</si>
  <si>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</si>
  <si>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</si>
  <si>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</si>
  <si>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</si>
  <si>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</si>
  <si>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</si>
  <si>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</si>
  <si>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</si>
  <si>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</si>
  <si>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</si>
  <si>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</si>
  <si>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</si>
  <si>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</si>
  <si>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</si>
  <si>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</si>
  <si>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</si>
  <si>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</si>
  <si>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</si>
  <si>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</si>
  <si>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</si>
  <si>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</si>
  <si>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</si>
  <si>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</si>
  <si>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</si>
  <si>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</si>
  <si>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</si>
  <si>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</si>
  <si>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</si>
  <si>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</si>
  <si>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</si>
  <si>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</si>
  <si>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</si>
  <si>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</si>
  <si>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</si>
  <si>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</si>
  <si>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</si>
  <si>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</si>
  <si>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</si>
  <si>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</si>
  <si>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</si>
  <si>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</si>
  <si>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</si>
  <si>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</si>
  <si>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</si>
  <si>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</si>
  <si>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</si>
  <si>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</si>
  <si>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</si>
  <si>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</si>
  <si>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</si>
  <si>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</si>
  <si>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</si>
  <si>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</si>
  <si>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</si>
  <si>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</si>
  <si>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</si>
  <si>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</si>
  <si>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</si>
  <si>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</si>
  <si>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</si>
  <si>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</si>
  <si>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</si>
  <si>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</si>
  <si>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</si>
  <si>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</si>
  <si>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</si>
  <si>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</si>
  <si>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</si>
  <si>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</si>
  <si>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</si>
  <si>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</si>
  <si>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</si>
  <si>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</si>
  <si>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</si>
  <si>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</si>
  <si>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</si>
  <si>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</si>
  <si>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</si>
  <si>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</si>
  <si>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</si>
  <si>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</si>
  <si>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</si>
  <si>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</si>
  <si>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</si>
  <si>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</si>
  <si>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</si>
  <si>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</si>
  <si>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</si>
  <si>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</si>
  <si>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</si>
  <si>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</si>
  <si>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</si>
  <si>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</si>
  <si>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</si>
  <si>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</si>
  <si>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</si>
  <si>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</si>
  <si>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</si>
  <si>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</si>
  <si>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</si>
  <si>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</si>
  <si>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</si>
  <si>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</si>
  <si>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</si>
  <si>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</si>
  <si>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</si>
  <si>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</si>
  <si>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</si>
  <si>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</si>
  <si>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</si>
  <si>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</si>
  <si>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</si>
  <si>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</si>
  <si>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</si>
  <si>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</si>
  <si>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</si>
  <si>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</si>
  <si>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</si>
  <si>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</si>
  <si>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</si>
  <si>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</si>
  <si>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</si>
  <si>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</si>
  <si>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</si>
  <si>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</si>
  <si>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</si>
  <si>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</si>
  <si>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</si>
  <si>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</si>
  <si>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</si>
  <si>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</si>
  <si>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</si>
  <si>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</si>
  <si>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</si>
  <si>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</si>
  <si>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</si>
  <si>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</si>
  <si>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</si>
  <si>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</si>
  <si>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</si>
  <si>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</si>
  <si>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</si>
  <si>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</si>
  <si>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</si>
  <si>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</si>
  <si>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</si>
  <si>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</si>
  <si>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</si>
  <si>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</si>
  <si>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</si>
  <si>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</si>
  <si>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</si>
  <si>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</si>
  <si>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</si>
  <si>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</si>
  <si>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</si>
  <si>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</si>
  <si>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</si>
  <si>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</si>
  <si>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</si>
  <si>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</si>
  <si>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</si>
  <si>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</si>
  <si>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</si>
  <si>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</si>
  <si>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</si>
  <si>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</si>
  <si>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</si>
  <si>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</si>
  <si>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</si>
  <si>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</si>
  <si>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</si>
  <si>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</si>
  <si>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</si>
  <si>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</si>
  <si>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</si>
  <si>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</si>
  <si>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</si>
  <si>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</si>
  <si>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</si>
  <si>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</si>
  <si>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</si>
  <si>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</si>
  <si>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</si>
  <si>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</si>
  <si>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</si>
  <si>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</si>
  <si>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</si>
  <si>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</si>
  <si>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</si>
  <si>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</si>
  <si>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</si>
  <si>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</si>
  <si>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</si>
  <si>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</si>
  <si>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</si>
  <si>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</si>
  <si>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</si>
  <si>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</si>
  <si>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</si>
  <si>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</si>
  <si>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</si>
  <si>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</si>
  <si>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</si>
  <si>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</si>
  <si>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</si>
  <si>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</si>
  <si>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</si>
  <si>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</si>
  <si>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</si>
  <si>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</si>
  <si>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</si>
  <si>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</si>
  <si>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</si>
  <si>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</si>
  <si>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</si>
  <si>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</si>
  <si>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</si>
  <si>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</si>
  <si>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</si>
  <si>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</si>
  <si>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</si>
  <si>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</si>
  <si>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</si>
  <si>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</si>
  <si>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</si>
  <si>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</si>
  <si>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</si>
  <si>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</si>
  <si>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</si>
  <si>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</si>
  <si>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</si>
  <si>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</si>
  <si>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</si>
  <si>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</si>
  <si>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</si>
  <si>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</si>
  <si>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</si>
  <si>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</si>
  <si>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</si>
  <si>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</si>
  <si>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</si>
  <si>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</si>
  <si>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</si>
  <si>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</si>
  <si>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</si>
  <si>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</si>
  <si>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</si>
  <si>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</si>
  <si>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</si>
  <si>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</si>
  <si>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</si>
  <si>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</si>
  <si>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</si>
  <si>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</si>
  <si>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</si>
  <si>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</si>
  <si>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</si>
  <si>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</si>
  <si>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</si>
  <si>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</si>
  <si>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</si>
  <si>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</si>
  <si>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</si>
  <si>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</si>
  <si>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</si>
  <si>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</si>
  <si>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</si>
  <si>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</si>
  <si>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</si>
  <si>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</si>
  <si>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</si>
  <si>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</si>
  <si>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</si>
  <si>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</si>
  <si>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</si>
  <si>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</si>
  <si>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</si>
  <si>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</si>
  <si>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</si>
  <si>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</si>
  <si>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</si>
  <si>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</si>
  <si>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</si>
  <si>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</si>
  <si>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</si>
  <si>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</si>
  <si>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</si>
  <si>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</si>
  <si>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</si>
  <si>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</si>
  <si>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</si>
  <si>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</si>
  <si>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</si>
  <si>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</si>
  <si>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</si>
  <si>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</si>
  <si>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</si>
  <si>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</si>
  <si>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</si>
  <si>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</si>
  <si>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</si>
  <si>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</si>
  <si>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</si>
  <si>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</si>
  <si>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</si>
  <si>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</si>
  <si>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</si>
  <si>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</si>
  <si>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</si>
  <si>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</si>
  <si>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</si>
  <si>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</si>
  <si>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</si>
  <si>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</si>
  <si>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</si>
  <si>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</si>
  <si>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</si>
  <si>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</si>
  <si>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</si>
  <si>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</si>
  <si>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</si>
  <si>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</si>
  <si>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</si>
  <si>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</si>
  <si>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</si>
  <si>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</si>
  <si>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</si>
  <si>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</si>
  <si>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</si>
  <si>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</si>
  <si>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</si>
  <si>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</si>
  <si>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</si>
  <si>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</si>
  <si>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</si>
  <si>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</si>
  <si>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</si>
  <si>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</si>
  <si>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</si>
  <si>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</si>
  <si>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</si>
  <si>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</si>
  <si>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</si>
  <si>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</si>
  <si>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</si>
  <si>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</si>
  <si>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</si>
  <si>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</si>
  <si>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</si>
  <si>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</si>
  <si>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</si>
  <si>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</si>
  <si>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</si>
  <si>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</si>
  <si>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</si>
  <si>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</si>
  <si>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</si>
  <si>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</si>
  <si>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</si>
  <si>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</si>
  <si>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</si>
  <si>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</si>
  <si>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</si>
  <si>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</si>
  <si>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</si>
  <si>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</si>
  <si>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</si>
  <si>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</si>
  <si>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</si>
  <si>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</si>
  <si>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</si>
  <si>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</si>
  <si>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</si>
  <si>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</si>
  <si>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</si>
  <si>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</si>
  <si>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</si>
  <si>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</si>
  <si>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</si>
  <si>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</si>
  <si>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</si>
  <si>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</si>
  <si>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</si>
  <si>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</si>
  <si>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</si>
  <si>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</si>
  <si>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</si>
  <si>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</si>
  <si>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</si>
  <si>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</si>
  <si>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</si>
  <si>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</si>
  <si>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</si>
  <si>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</si>
  <si>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</si>
  <si>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</si>
  <si>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</si>
  <si>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</si>
  <si>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</si>
  <si>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</si>
  <si>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</si>
  <si>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</si>
  <si>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</si>
  <si>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</si>
  <si>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</si>
  <si>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</si>
  <si>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</si>
  <si>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</si>
  <si>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</si>
  <si>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</si>
  <si>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</si>
  <si>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</si>
  <si>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</si>
  <si>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</si>
  <si>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</si>
  <si>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</si>
  <si>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</si>
  <si>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</si>
  <si>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</si>
  <si>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</si>
  <si>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</si>
  <si>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</si>
  <si>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</si>
  <si>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</si>
  <si>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</si>
  <si>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</si>
  <si>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</si>
  <si>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</si>
  <si>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</si>
  <si>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</si>
  <si>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</si>
  <si>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</si>
  <si>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</si>
  <si>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</si>
  <si>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</si>
  <si>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</si>
  <si>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</si>
  <si>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</si>
  <si>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</si>
  <si>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</si>
  <si>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</si>
  <si>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</si>
  <si>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</si>
  <si>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</si>
  <si>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</si>
  <si>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</si>
  <si>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</si>
  <si>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36 C</t>
  </si>
  <si>
    <t>36 I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</si>
  <si>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</si>
  <si>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</si>
  <si>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</si>
  <si>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</si>
  <si>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</si>
  <si>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</si>
  <si>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</si>
  <si>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</si>
  <si>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</si>
  <si>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</si>
  <si>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</si>
  <si>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</si>
  <si>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</si>
  <si>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44 C</t>
  </si>
  <si>
    <t>44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</si>
  <si>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</si>
  <si>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</si>
  <si>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</si>
  <si>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</si>
  <si>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</si>
  <si>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</si>
  <si>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</si>
  <si>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</si>
  <si>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10.20.40.120</t>
  </si>
  <si>
    <t>10.20.40.68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</si>
  <si>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</si>
  <si>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</si>
  <si>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</si>
  <si>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</si>
  <si>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</si>
  <si>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</si>
  <si>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</si>
  <si>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Transol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</si>
  <si>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</si>
  <si>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</si>
  <si>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</si>
  <si>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</si>
  <si>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</si>
  <si>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</si>
  <si>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</si>
  <si>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</si>
  <si>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</si>
  <si>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</si>
  <si>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</si>
  <si>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</si>
  <si>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</si>
  <si>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</si>
  <si>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Virgen de Valle Oeste</t>
  </si>
  <si>
    <t>10.20.40.128</t>
  </si>
  <si>
    <t>10.20.40.76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</si>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</sst>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6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0.1225296442687747</c:v>
                </c:pt>
                <c:pt idx="5">
                  <c:v>0.20355731225296442</c:v>
                </c:pt>
                <c:pt idx="6">
                  <c:v>0.1007905138339921</c:v>
                </c:pt>
                <c:pt idx="7">
                  <c:v>7.7075098814229248E-2</c:v>
                </c:pt>
                <c:pt idx="8">
                  <c:v>5.9288537549407112E-2</c:v>
                </c:pt>
                <c:pt idx="9">
                  <c:v>6.1264822134387352E-2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0.1225296442687747</c:v>
                </c:pt>
                <c:pt idx="5">
                  <c:v>0.20355731225296442</c:v>
                </c:pt>
                <c:pt idx="6">
                  <c:v>0.1007905138339921</c:v>
                </c:pt>
                <c:pt idx="7">
                  <c:v>7.7075098814229248E-2</c:v>
                </c:pt>
                <c:pt idx="8">
                  <c:v>5.9288537549407112E-2</c:v>
                </c:pt>
                <c:pt idx="9">
                  <c:v>6.1264822134387352E-2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8"/>
  <sheetViews>
    <sheetView tabSelected="1" zoomScale="53" zoomScaleNormal="53" workbookViewId="0">
      <pane xSplit="11" ySplit="4" topLeftCell="U394" activePane="bottomRight" state="frozen"/>
      <selection pane="topRight" activeCell="M1" sqref="M1"/>
      <selection pane="bottomLeft" activeCell="A5" sqref="A5"/>
      <selection pane="bottomRight" activeCell="U410" sqref="U410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COUNTA(B5:B600)</f>
        <v>506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6.7193675889328064E-2</v>
      </c>
      <c r="M1" s="4">
        <f t="shared" si="0"/>
        <v>0.2134387351778656</v>
      </c>
      <c r="N1" s="4">
        <f t="shared" si="0"/>
        <v>0.21739130434782608</v>
      </c>
      <c r="O1" s="4">
        <f t="shared" si="0"/>
        <v>0.24110671936758893</v>
      </c>
      <c r="P1" s="4">
        <f t="shared" si="0"/>
        <v>0.1324110671936759</v>
      </c>
      <c r="Q1" s="4">
        <f t="shared" si="0"/>
        <v>0.20948616600790515</v>
      </c>
      <c r="R1" s="4">
        <f t="shared" si="0"/>
        <v>0.11067193675889328</v>
      </c>
      <c r="S1" s="4">
        <f t="shared" si="0"/>
        <v>8.3003952569169967E-2</v>
      </c>
      <c r="T1" s="4">
        <f t="shared" si="0"/>
        <v>6.5217391304347824E-2</v>
      </c>
      <c r="U1" s="4">
        <f t="shared" si="0"/>
        <v>6.7193675889328064E-2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472</v>
      </c>
      <c r="M2" s="75">
        <f t="shared" ref="M2:AO2" si="3">CANTIDAD_DE_CAMARAS-M3</f>
        <v>398</v>
      </c>
      <c r="N2" s="75">
        <f t="shared" ref="N2" si="4">CANTIDAD_DE_CAMARAS-N3</f>
        <v>396</v>
      </c>
      <c r="O2" s="75">
        <f t="shared" si="3"/>
        <v>384</v>
      </c>
      <c r="P2" s="75">
        <f t="shared" si="3"/>
        <v>439</v>
      </c>
      <c r="Q2" s="75">
        <f t="shared" si="3"/>
        <v>400</v>
      </c>
      <c r="R2" s="75">
        <f t="shared" si="3"/>
        <v>450</v>
      </c>
      <c r="S2" s="75">
        <f t="shared" si="3"/>
        <v>464</v>
      </c>
      <c r="T2" s="75">
        <f t="shared" si="3"/>
        <v>473</v>
      </c>
      <c r="U2" s="75">
        <f t="shared" si="3"/>
        <v>472</v>
      </c>
      <c r="V2" s="75">
        <f t="shared" si="3"/>
        <v>506</v>
      </c>
      <c r="W2" s="75">
        <f t="shared" si="3"/>
        <v>506</v>
      </c>
      <c r="X2" s="75">
        <f t="shared" si="3"/>
        <v>506</v>
      </c>
      <c r="Y2" s="75">
        <f t="shared" si="3"/>
        <v>506</v>
      </c>
      <c r="Z2" s="75">
        <f t="shared" si="3"/>
        <v>506</v>
      </c>
      <c r="AA2" s="75">
        <f t="shared" si="3"/>
        <v>506</v>
      </c>
      <c r="AB2" s="75">
        <f t="shared" si="3"/>
        <v>506</v>
      </c>
      <c r="AC2" s="75">
        <f t="shared" si="3"/>
        <v>506</v>
      </c>
      <c r="AD2" s="75">
        <f t="shared" si="3"/>
        <v>506</v>
      </c>
      <c r="AE2" s="75">
        <f t="shared" si="3"/>
        <v>506</v>
      </c>
      <c r="AF2" s="75">
        <f t="shared" si="3"/>
        <v>506</v>
      </c>
      <c r="AG2" s="75">
        <f t="shared" si="3"/>
        <v>506</v>
      </c>
      <c r="AH2" s="75">
        <f t="shared" si="3"/>
        <v>506</v>
      </c>
      <c r="AI2" s="75">
        <f t="shared" si="3"/>
        <v>506</v>
      </c>
      <c r="AJ2" s="75">
        <f t="shared" si="3"/>
        <v>506</v>
      </c>
      <c r="AK2" s="75">
        <f t="shared" si="3"/>
        <v>506</v>
      </c>
      <c r="AL2" s="75">
        <f t="shared" si="3"/>
        <v>506</v>
      </c>
      <c r="AM2" s="75">
        <f t="shared" si="3"/>
        <v>506</v>
      </c>
      <c r="AN2" s="75">
        <f t="shared" si="3"/>
        <v>506</v>
      </c>
      <c r="AO2" s="75">
        <f t="shared" si="3"/>
        <v>506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COUNTIF(L4:L600,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0</v>
      </c>
      <c r="W3" s="12">
        <f t="shared" si="5"/>
        <v>0</v>
      </c>
      <c r="X3" s="12">
        <f>COUNTIF(X4:X498, "apagado")</f>
        <v>0</v>
      </c>
      <c r="Y3" s="12">
        <f>COUNTIF(Y4:Y498, "apagado")</f>
        <v>0</v>
      </c>
      <c r="Z3" s="12">
        <f t="shared" ref="Z3:AO3" si="6">COUNTIF(Z4:Z600,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18</v>
      </c>
      <c r="J15" s="34">
        <f t="shared" si="8"/>
        <v>10</v>
      </c>
      <c r="K15" s="35">
        <f t="shared" si="9"/>
        <v>0.6428571428571429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22</v>
      </c>
      <c r="J18" s="34">
        <f>COUNTIF(L18:AM18,"APAGADO")</f>
        <v>6</v>
      </c>
      <c r="K18" s="35">
        <f>(I18)/(J18+I18)</f>
        <v>0.7857142857142857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22</v>
      </c>
      <c r="J19" s="34">
        <f>COUNTIF(L19:AM19,"APAGADO")</f>
        <v>6</v>
      </c>
      <c r="K19" s="35">
        <f>(I19)/(J19+I19)</f>
        <v>0.7857142857142857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24</v>
      </c>
      <c r="J24" s="34">
        <f t="shared" si="8"/>
        <v>4</v>
      </c>
      <c r="K24" s="35">
        <f t="shared" si="9"/>
        <v>0.8571428571428571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24</v>
      </c>
      <c r="J25" s="34">
        <f t="shared" si="8"/>
        <v>4</v>
      </c>
      <c r="K25" s="35">
        <f t="shared" si="9"/>
        <v>0.8571428571428571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26</v>
      </c>
      <c r="J48" s="34">
        <f t="shared" si="8"/>
        <v>2</v>
      </c>
      <c r="K48" s="35">
        <f t="shared" si="9"/>
        <v>0.9285714285714286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27</v>
      </c>
      <c r="J56" s="34">
        <f t="shared" si="8"/>
        <v>1</v>
      </c>
      <c r="K56" s="35">
        <f t="shared" si="9"/>
        <v>0.9642857142857143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26</v>
      </c>
      <c r="J67" s="34">
        <f t="shared" si="8"/>
        <v>2</v>
      </c>
      <c r="K67" s="35">
        <f t="shared" si="9"/>
        <v>0.9285714285714286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25</v>
      </c>
      <c r="J71" s="34">
        <f t="shared" si="8"/>
        <v>3</v>
      </c>
      <c r="K71" s="35">
        <f t="shared" si="9"/>
        <v>0.8928571428571429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19</v>
      </c>
      <c r="J107" s="34">
        <f t="shared" si="20"/>
        <v>9</v>
      </c>
      <c r="K107" s="35">
        <f t="shared" si="21"/>
        <v>0.6785714285714286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22</v>
      </c>
      <c r="J125" s="34">
        <f t="shared" si="16"/>
        <v>6</v>
      </c>
      <c r="K125" s="35">
        <f t="shared" si="17"/>
        <v>0.7857142857142857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22</v>
      </c>
      <c r="J127" s="34">
        <f t="shared" si="16"/>
        <v>6</v>
      </c>
      <c r="K127" s="35">
        <f t="shared" si="17"/>
        <v>0.7857142857142857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22</v>
      </c>
      <c r="J128" s="34">
        <f t="shared" si="16"/>
        <v>6</v>
      </c>
      <c r="K128" s="35">
        <f t="shared" si="17"/>
        <v>0.7857142857142857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24</v>
      </c>
      <c r="J132" s="34">
        <f t="shared" si="16"/>
        <v>4</v>
      </c>
      <c r="K132" s="35">
        <f t="shared" si="17"/>
        <v>0.8571428571428571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24</v>
      </c>
      <c r="J133" s="34">
        <f t="shared" si="16"/>
        <v>4</v>
      </c>
      <c r="K133" s="35">
        <f t="shared" si="17"/>
        <v>0.8571428571428571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22</v>
      </c>
      <c r="J145" s="34">
        <f t="shared" si="16"/>
        <v>6</v>
      </c>
      <c r="K145" s="35">
        <f t="shared" si="17"/>
        <v>0.7857142857142857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19</v>
      </c>
      <c r="J146" s="34">
        <f t="shared" si="16"/>
        <v>9</v>
      </c>
      <c r="K146" s="35">
        <f t="shared" si="17"/>
        <v>0.6785714285714286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18</v>
      </c>
      <c r="J148" s="34">
        <f t="shared" ref="J148:J252" si="23">COUNTIF(L148:AM148,"APAGADO")</f>
        <v>10</v>
      </c>
      <c r="K148" s="35">
        <f t="shared" ref="K148:K252" si="24">(I148)/(J148+I148)</f>
        <v>0.6428571428571429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2"/>
        <v>18</v>
      </c>
      <c r="J194" s="34">
        <f t="shared" si="23"/>
        <v>10</v>
      </c>
      <c r="K194" s="35">
        <f t="shared" si="24"/>
        <v>0.6428571428571429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24</v>
      </c>
      <c r="J195" s="34">
        <f t="shared" si="23"/>
        <v>4</v>
      </c>
      <c r="K195" s="35">
        <f t="shared" si="24"/>
        <v>0.8571428571428571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2"/>
        <v>18</v>
      </c>
      <c r="J196" s="34">
        <f t="shared" si="23"/>
        <v>10</v>
      </c>
      <c r="K196" s="35">
        <f t="shared" si="24"/>
        <v>0.6428571428571429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27</v>
      </c>
      <c r="J197" s="34">
        <f t="shared" si="23"/>
        <v>1</v>
      </c>
      <c r="K197" s="35">
        <f t="shared" si="24"/>
        <v>0.9642857142857143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27</v>
      </c>
      <c r="J220" s="34">
        <f t="shared" si="23"/>
        <v>1</v>
      </c>
      <c r="K220" s="35">
        <f t="shared" si="24"/>
        <v>0.9642857142857143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25</v>
      </c>
      <c r="J221" s="34">
        <f t="shared" si="23"/>
        <v>3</v>
      </c>
      <c r="K221" s="35">
        <f t="shared" si="24"/>
        <v>0.8928571428571429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18</v>
      </c>
      <c r="J230" s="34">
        <f t="shared" si="23"/>
        <v>10</v>
      </c>
      <c r="K230" s="35">
        <f t="shared" si="24"/>
        <v>0.6428571428571429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18</v>
      </c>
      <c r="J231" s="34">
        <f t="shared" si="23"/>
        <v>10</v>
      </c>
      <c r="K231" s="35">
        <f t="shared" si="24"/>
        <v>0.6428571428571429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18</v>
      </c>
      <c r="J232" s="34">
        <f>COUNTIF(L232:AM232,"APAGADO")</f>
        <v>10</v>
      </c>
      <c r="K232" s="35">
        <f>(I232)/(J232+I232)</f>
        <v>0.6428571428571429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18</v>
      </c>
      <c r="J233" s="34">
        <f t="shared" si="23"/>
        <v>10</v>
      </c>
      <c r="K233" s="35">
        <f t="shared" si="24"/>
        <v>0.6428571428571429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22</v>
      </c>
      <c r="J234" s="34">
        <f t="shared" si="23"/>
        <v>6</v>
      </c>
      <c r="K234" s="35">
        <f t="shared" si="24"/>
        <v>0.7857142857142857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22</v>
      </c>
      <c r="J235" s="34">
        <f>COUNTIF(L235:AM235,"APAGADO")</f>
        <v>6</v>
      </c>
      <c r="K235" s="35">
        <f>(I235)/(J235+I235)</f>
        <v>0.7857142857142857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21</v>
      </c>
      <c r="J236" s="34">
        <f t="shared" si="23"/>
        <v>7</v>
      </c>
      <c r="K236" s="35">
        <f t="shared" si="24"/>
        <v>0.75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21</v>
      </c>
      <c r="J237" s="34">
        <f t="shared" si="23"/>
        <v>7</v>
      </c>
      <c r="K237" s="35">
        <f t="shared" si="24"/>
        <v>0.75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22</v>
      </c>
      <c r="J238" s="34">
        <f>COUNTIF(L238:AM238,"APAGADO")</f>
        <v>6</v>
      </c>
      <c r="K238" s="35">
        <f>(I238)/(J238+I238)</f>
        <v>0.7857142857142857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23</v>
      </c>
      <c r="J242" s="34">
        <f t="shared" si="23"/>
        <v>5</v>
      </c>
      <c r="K242" s="35">
        <f t="shared" si="24"/>
        <v>0.8214285714285714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19</v>
      </c>
      <c r="J245" s="34">
        <f t="shared" si="23"/>
        <v>9</v>
      </c>
      <c r="K245" s="35">
        <f t="shared" si="24"/>
        <v>0.6785714285714286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26</v>
      </c>
      <c r="J258" s="34">
        <f t="shared" si="36"/>
        <v>2</v>
      </c>
      <c r="K258" s="35">
        <f t="shared" si="37"/>
        <v>0.9285714285714286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27</v>
      </c>
      <c r="J259" s="34">
        <f t="shared" si="36"/>
        <v>1</v>
      </c>
      <c r="K259" s="35">
        <f t="shared" si="37"/>
        <v>0.9642857142857143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27</v>
      </c>
      <c r="J268" s="34">
        <f t="shared" si="36"/>
        <v>1</v>
      </c>
      <c r="K268" s="35">
        <f t="shared" si="37"/>
        <v>0.9642857142857143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23</v>
      </c>
      <c r="J269" s="34">
        <f t="shared" si="36"/>
        <v>5</v>
      </c>
      <c r="K269" s="35">
        <f t="shared" si="37"/>
        <v>0.8214285714285714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27</v>
      </c>
      <c r="J272" s="34">
        <f t="shared" si="36"/>
        <v>1</v>
      </c>
      <c r="K272" s="35">
        <f t="shared" si="37"/>
        <v>0.9642857142857143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26</v>
      </c>
      <c r="J273" s="34">
        <f>COUNTIF(L273:AM273,"APAGADO")</f>
        <v>2</v>
      </c>
      <c r="K273" s="35">
        <f>(I273)/(J273+I273)</f>
        <v>0.9285714285714286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26</v>
      </c>
      <c r="J274" s="34">
        <f>COUNTIF(L274:AM274,"APAGADO")</f>
        <v>2</v>
      </c>
      <c r="K274" s="35">
        <f>(I274)/(J274+I274)</f>
        <v>0.9285714285714286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25</v>
      </c>
      <c r="J293" s="34">
        <f t="shared" si="36"/>
        <v>3</v>
      </c>
      <c r="K293" s="35">
        <f t="shared" si="37"/>
        <v>0.8928571428571429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25</v>
      </c>
      <c r="J295" s="34">
        <f t="shared" si="36"/>
        <v>3</v>
      </c>
      <c r="K295" s="35">
        <f t="shared" si="37"/>
        <v>0.8928571428571429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25</v>
      </c>
      <c r="J301" s="34">
        <f>COUNTIF(L301:AM301,"APAGADO")</f>
        <v>3</v>
      </c>
      <c r="K301" s="35">
        <f>(I301)/(J301+I301)</f>
        <v>0.8928571428571429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25</v>
      </c>
      <c r="J302" s="34">
        <f>COUNTIF(L302:AM302,"APAGADO")</f>
        <v>3</v>
      </c>
      <c r="K302" s="35">
        <f>(I302)/(J302+I302)</f>
        <v>0.8928571428571429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25</v>
      </c>
      <c r="J303" s="34">
        <f>COUNTIF(L303:AM303,"APAGADO")</f>
        <v>3</v>
      </c>
      <c r="K303" s="35">
        <f>(I303)/(J303+I303)</f>
        <v>0.8928571428571429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25</v>
      </c>
      <c r="J304" s="34">
        <f t="shared" si="36"/>
        <v>3</v>
      </c>
      <c r="K304" s="35">
        <f t="shared" si="37"/>
        <v>0.8928571428571429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25</v>
      </c>
      <c r="J305" s="34">
        <f t="shared" si="36"/>
        <v>3</v>
      </c>
      <c r="K305" s="35">
        <f t="shared" si="37"/>
        <v>0.8928571428571429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25</v>
      </c>
      <c r="J306" s="34">
        <f t="shared" si="36"/>
        <v>3</v>
      </c>
      <c r="K306" s="35">
        <f t="shared" si="37"/>
        <v>0.8928571428571429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25</v>
      </c>
      <c r="J307" s="34">
        <f t="shared" si="36"/>
        <v>3</v>
      </c>
      <c r="K307" s="35">
        <f t="shared" si="37"/>
        <v>0.8928571428571429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25</v>
      </c>
      <c r="J308" s="34">
        <f t="shared" si="36"/>
        <v>3</v>
      </c>
      <c r="K308" s="35">
        <f t="shared" si="37"/>
        <v>0.8928571428571429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25</v>
      </c>
      <c r="J309" s="34">
        <f t="shared" si="36"/>
        <v>3</v>
      </c>
      <c r="K309" s="35">
        <f t="shared" si="37"/>
        <v>0.8928571428571429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25</v>
      </c>
      <c r="J311" s="34">
        <f>COUNTIF(L311:AM311,"APAGADO")</f>
        <v>3</v>
      </c>
      <c r="K311" s="35">
        <f>(I311)/(J311+I311)</f>
        <v>0.8928571428571429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24</v>
      </c>
      <c r="J312" s="34">
        <f>COUNTIF(L312:AM312,"APAGADO")</f>
        <v>4</v>
      </c>
      <c r="K312" s="35">
        <f>(I312)/(J312+I312)</f>
        <v>0.8571428571428571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21</v>
      </c>
      <c r="J319" s="34">
        <f t="shared" si="48"/>
        <v>7</v>
      </c>
      <c r="K319" s="35">
        <f t="shared" si="49"/>
        <v>0.75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21</v>
      </c>
      <c r="J320" s="34">
        <f t="shared" si="48"/>
        <v>7</v>
      </c>
      <c r="K320" s="35">
        <f t="shared" si="49"/>
        <v>0.75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18</v>
      </c>
      <c r="J351" s="34">
        <f>COUNTIF(L351:AM351,"APAGADO")</f>
        <v>10</v>
      </c>
      <c r="K351" s="35">
        <f>(I351)/(J351+I351)</f>
        <v>0.6428571428571429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27</v>
      </c>
      <c r="J359" s="34">
        <f t="shared" si="48"/>
        <v>1</v>
      </c>
      <c r="K359" s="35">
        <f t="shared" si="49"/>
        <v>0.9642857142857143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27</v>
      </c>
      <c r="J360" s="34">
        <f t="shared" si="48"/>
        <v>1</v>
      </c>
      <c r="K360" s="35">
        <f t="shared" si="49"/>
        <v>0.9642857142857143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18</v>
      </c>
      <c r="J380" s="34">
        <f t="shared" si="48"/>
        <v>10</v>
      </c>
      <c r="K380" s="35">
        <f t="shared" si="49"/>
        <v>0.6428571428571429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24</v>
      </c>
      <c r="J393" s="34">
        <f t="shared" si="48"/>
        <v>4</v>
      </c>
      <c r="K393" s="35">
        <f t="shared" si="49"/>
        <v>0.8571428571428571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25</v>
      </c>
      <c r="J415" s="34">
        <f t="shared" si="56"/>
        <v>3</v>
      </c>
      <c r="K415" s="35">
        <f t="shared" si="57"/>
        <v>0.8928571428571429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25</v>
      </c>
      <c r="J416" s="34">
        <f t="shared" si="56"/>
        <v>3</v>
      </c>
      <c r="K416" s="35">
        <f t="shared" si="57"/>
        <v>0.8928571428571429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18</v>
      </c>
      <c r="J417" s="34">
        <f t="shared" si="56"/>
        <v>10</v>
      </c>
      <c r="K417" s="35">
        <f t="shared" si="57"/>
        <v>0.6428571428571429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18</v>
      </c>
      <c r="J418" s="34">
        <f t="shared" si="56"/>
        <v>10</v>
      </c>
      <c r="K418" s="35">
        <f t="shared" si="57"/>
        <v>0.6428571428571429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25</v>
      </c>
      <c r="J419" s="34">
        <f t="shared" si="56"/>
        <v>3</v>
      </c>
      <c r="K419" s="35">
        <f t="shared" si="57"/>
        <v>0.8928571428571429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25</v>
      </c>
      <c r="J420" s="34">
        <f t="shared" si="56"/>
        <v>3</v>
      </c>
      <c r="K420" s="35">
        <f t="shared" si="57"/>
        <v>0.8928571428571429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25</v>
      </c>
      <c r="J421" s="34">
        <f>COUNTIF(L421:AM421,"APAGADO")</f>
        <v>3</v>
      </c>
      <c r="K421" s="35">
        <f>(I421)/(J421+I421)</f>
        <v>0.8928571428571429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25</v>
      </c>
      <c r="J422" s="34">
        <f t="shared" si="56"/>
        <v>3</v>
      </c>
      <c r="K422" s="35">
        <f t="shared" si="57"/>
        <v>0.8928571428571429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27</v>
      </c>
      <c r="J428" s="34">
        <f t="shared" si="56"/>
        <v>1</v>
      </c>
      <c r="K428" s="35">
        <f t="shared" si="57"/>
        <v>0.9642857142857143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27</v>
      </c>
      <c r="J429" s="34">
        <f t="shared" si="56"/>
        <v>1</v>
      </c>
      <c r="K429" s="35">
        <f t="shared" si="57"/>
        <v>0.9642857142857143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27</v>
      </c>
      <c r="J430" s="34">
        <f t="shared" si="56"/>
        <v>1</v>
      </c>
      <c r="K430" s="35">
        <f t="shared" si="57"/>
        <v>0.9642857142857143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24</v>
      </c>
      <c r="J463" s="34">
        <f t="shared" si="62"/>
        <v>4</v>
      </c>
      <c r="K463" s="35">
        <f t="shared" si="63"/>
        <v>0.8571428571428571</v>
      </c>
      <c r="L463" s="88" t="s">
        <v>1471</v>
      </c>
      <c r="M463" s="88" t="s">
        <v>1471</v>
      </c>
      <c r="N463" s="88" t="s">
        <v>1471</v>
      </c>
      <c r="O463" s="88" t="s">
        <v>1471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24</v>
      </c>
      <c r="J464" s="34">
        <f t="shared" si="62"/>
        <v>4</v>
      </c>
      <c r="K464" s="35">
        <f t="shared" si="63"/>
        <v>0.8571428571428571</v>
      </c>
      <c r="L464" s="88" t="s">
        <v>1471</v>
      </c>
      <c r="M464" s="88" t="s">
        <v>1471</v>
      </c>
      <c r="N464" s="88" t="s">
        <v>1471</v>
      </c>
      <c r="O464" s="88" t="s">
        <v>1471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18</v>
      </c>
      <c r="J475" s="34">
        <f t="shared" si="65"/>
        <v>10</v>
      </c>
      <c r="K475" s="35">
        <f t="shared" si="66"/>
        <v>0.6428571428571429</v>
      </c>
      <c r="L475" s="88" t="s">
        <v>1471</v>
      </c>
      <c r="M475" s="88" t="s">
        <v>1471</v>
      </c>
      <c r="N475" s="88" t="s">
        <v>1471</v>
      </c>
      <c r="O475" s="88" t="s">
        <v>1471</v>
      </c>
      <c r="P475" s="88" t="s">
        <v>1471</v>
      </c>
      <c r="Q475" s="88" t="s">
        <v>1471</v>
      </c>
      <c r="R475" s="88" t="s">
        <v>1471</v>
      </c>
      <c r="S475" s="88" t="s">
        <v>1471</v>
      </c>
      <c r="T475" s="88" t="s">
        <v>1471</v>
      </c>
      <c r="U475" s="88" t="s">
        <v>1471</v>
      </c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18</v>
      </c>
      <c r="J476" s="34">
        <f t="shared" si="65"/>
        <v>10</v>
      </c>
      <c r="K476" s="35">
        <f t="shared" si="66"/>
        <v>0.6428571428571429</v>
      </c>
      <c r="L476" s="88" t="s">
        <v>1471</v>
      </c>
      <c r="M476" s="88" t="s">
        <v>1471</v>
      </c>
      <c r="N476" s="88" t="s">
        <v>1471</v>
      </c>
      <c r="O476" s="88" t="s">
        <v>1471</v>
      </c>
      <c r="P476" s="88" t="s">
        <v>1471</v>
      </c>
      <c r="Q476" s="88" t="s">
        <v>1471</v>
      </c>
      <c r="R476" s="88" t="s">
        <v>1471</v>
      </c>
      <c r="S476" s="88" t="s">
        <v>1471</v>
      </c>
      <c r="T476" s="88" t="s">
        <v>1471</v>
      </c>
      <c r="U476" s="88" t="s">
        <v>1471</v>
      </c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24</v>
      </c>
      <c r="J477" s="34">
        <f t="shared" si="65"/>
        <v>4</v>
      </c>
      <c r="K477" s="35">
        <f t="shared" si="66"/>
        <v>0.8571428571428571</v>
      </c>
      <c r="L477" s="88" t="s">
        <v>1471</v>
      </c>
      <c r="M477" s="88"/>
      <c r="N477" s="88" t="s">
        <v>1471</v>
      </c>
      <c r="O477" s="88"/>
      <c r="P477" s="88" t="s">
        <v>1471</v>
      </c>
      <c r="Q477" s="88"/>
      <c r="R477" s="88" t="s">
        <v>1471</v>
      </c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24</v>
      </c>
      <c r="J478" s="34">
        <f t="shared" si="65"/>
        <v>4</v>
      </c>
      <c r="K478" s="35">
        <f t="shared" si="66"/>
        <v>0.8571428571428571</v>
      </c>
      <c r="L478" s="88" t="s">
        <v>1471</v>
      </c>
      <c r="M478" s="88"/>
      <c r="N478" s="88" t="s">
        <v>1471</v>
      </c>
      <c r="O478" s="88"/>
      <c r="P478" s="88" t="s">
        <v>1471</v>
      </c>
      <c r="Q478" s="88"/>
      <c r="R478" s="88" t="s">
        <v>1471</v>
      </c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1494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27</v>
      </c>
      <c r="J479" s="34">
        <f t="shared" si="65"/>
        <v>1</v>
      </c>
      <c r="K479" s="35">
        <f t="shared" si="66"/>
        <v>0.9642857142857143</v>
      </c>
      <c r="L479" s="88"/>
      <c r="M479" s="88"/>
      <c r="N479" s="88"/>
      <c r="O479" s="88" t="s">
        <v>1471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27</v>
      </c>
      <c r="J480" s="34">
        <f t="shared" si="65"/>
        <v>1</v>
      </c>
      <c r="K480" s="35">
        <f t="shared" si="66"/>
        <v>0.9642857142857143</v>
      </c>
      <c r="L480" s="88"/>
      <c r="M480" s="88"/>
      <c r="N480" s="88"/>
      <c r="O480" s="88" t="s">
        <v>1471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1452</v>
      </c>
      <c r="C481" s="33" t="s">
        <v>1411</v>
      </c>
      <c r="D481" t="s">
        <v>1467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1453</v>
      </c>
      <c r="C482" s="33" t="s">
        <v>1411</v>
      </c>
      <c r="D482" t="s">
        <v>1467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19</v>
      </c>
      <c r="J485" s="34">
        <f t="shared" si="65"/>
        <v>9</v>
      </c>
      <c r="K485" s="35">
        <f t="shared" si="66"/>
        <v>0.6785714285714286</v>
      </c>
      <c r="L485" s="88" t="s">
        <v>1471</v>
      </c>
      <c r="M485" s="88" t="s">
        <v>1471</v>
      </c>
      <c r="N485" s="88"/>
      <c r="O485" s="88" t="s">
        <v>1471</v>
      </c>
      <c r="P485" s="88" t="s">
        <v>1471</v>
      </c>
      <c r="Q485" s="88" t="s">
        <v>1471</v>
      </c>
      <c r="R485" s="88" t="s">
        <v>1471</v>
      </c>
      <c r="S485" s="88" t="s">
        <v>1471</v>
      </c>
      <c r="T485" s="88" t="s">
        <v>1471</v>
      </c>
      <c r="U485" s="88" t="s">
        <v>1471</v>
      </c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27</v>
      </c>
      <c r="J486" s="34">
        <f t="shared" si="65"/>
        <v>1</v>
      </c>
      <c r="K486" s="35">
        <f t="shared" si="66"/>
        <v>0.9642857142857143</v>
      </c>
      <c r="L486" s="88"/>
      <c r="M486" s="88"/>
      <c r="N486" s="88" t="s">
        <v>1471</v>
      </c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1472</v>
      </c>
      <c r="C487" s="33" t="s">
        <v>1411</v>
      </c>
      <c r="D487" t="s">
        <v>1506</v>
      </c>
      <c r="E487" s="33" t="s">
        <v>1416</v>
      </c>
      <c r="F487" s="33" t="s">
        <v>1394</v>
      </c>
      <c r="G487" s="33"/>
      <c r="H487" s="33" t="s">
        <v>1497</v>
      </c>
      <c r="I487" s="34">
        <f t="shared" ref="I487:I501" si="67">COUNTIF(L487:AM487,"")</f>
        <v>28</v>
      </c>
      <c r="J487" s="34">
        <f t="shared" ref="J487:J501" si="68">COUNTIF(L487:AM487,"APAGADO")</f>
        <v>0</v>
      </c>
      <c r="K487" s="35">
        <f t="shared" ref="K487:K501" si="69">(I487)/(J487+I487)</f>
        <v>1</v>
      </c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ht="15.75" thickBot="1" x14ac:dyDescent="0.3">
      <c r="A488" t="s">
        <v>1395</v>
      </c>
      <c r="B488" s="33" t="s">
        <v>1473</v>
      </c>
      <c r="C488" s="33" t="s">
        <v>1411</v>
      </c>
      <c r="D488" t="s">
        <v>1506</v>
      </c>
      <c r="E488" s="33" t="s">
        <v>1393</v>
      </c>
      <c r="F488" s="33" t="s">
        <v>1394</v>
      </c>
      <c r="G488" s="33"/>
      <c r="H488" s="83" t="s">
        <v>1498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ht="15.75" thickBot="1" x14ac:dyDescent="0.3">
      <c r="A489" t="s">
        <v>1395</v>
      </c>
      <c r="B489" s="33" t="s">
        <v>1474</v>
      </c>
      <c r="C489" s="33" t="s">
        <v>1411</v>
      </c>
      <c r="D489" t="s">
        <v>1505</v>
      </c>
      <c r="E489" s="33" t="s">
        <v>1416</v>
      </c>
      <c r="F489" s="33" t="s">
        <v>1394</v>
      </c>
      <c r="G489" s="33"/>
      <c r="H489" s="33" t="s">
        <v>1499</v>
      </c>
      <c r="I489" s="34">
        <f t="shared" si="67"/>
        <v>28</v>
      </c>
      <c r="J489" s="34">
        <f t="shared" si="68"/>
        <v>0</v>
      </c>
      <c r="K489" s="35">
        <f t="shared" si="69"/>
        <v>1</v>
      </c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ht="15.75" thickBot="1" x14ac:dyDescent="0.3">
      <c r="A490" t="s">
        <v>1395</v>
      </c>
      <c r="B490" s="33" t="s">
        <v>1495</v>
      </c>
      <c r="C490" s="33" t="s">
        <v>1411</v>
      </c>
      <c r="D490" t="s">
        <v>1505</v>
      </c>
      <c r="E490" s="33" t="s">
        <v>1393</v>
      </c>
      <c r="F490" s="33" t="s">
        <v>1394</v>
      </c>
      <c r="G490" s="33"/>
      <c r="H490" s="83" t="s">
        <v>1500</v>
      </c>
      <c r="I490" s="34">
        <f t="shared" si="67"/>
        <v>28</v>
      </c>
      <c r="J490" s="34">
        <f t="shared" si="68"/>
        <v>0</v>
      </c>
      <c r="K490" s="35">
        <f t="shared" si="69"/>
        <v>1</v>
      </c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ht="15.75" thickBot="1" x14ac:dyDescent="0.3">
      <c r="A491" t="s">
        <v>1395</v>
      </c>
      <c r="B491" s="33" t="s">
        <v>1475</v>
      </c>
      <c r="C491" s="33" t="s">
        <v>1411</v>
      </c>
      <c r="D491" t="s">
        <v>1504</v>
      </c>
      <c r="E491" s="33" t="s">
        <v>1416</v>
      </c>
      <c r="F491" s="33" t="s">
        <v>1394</v>
      </c>
      <c r="G491" s="33"/>
      <c r="H491" s="33" t="s">
        <v>1501</v>
      </c>
      <c r="I491" s="34">
        <f t="shared" si="67"/>
        <v>28</v>
      </c>
      <c r="J491" s="34">
        <f t="shared" si="68"/>
        <v>0</v>
      </c>
      <c r="K491" s="35">
        <f t="shared" si="69"/>
        <v>1</v>
      </c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ht="15.75" thickBot="1" x14ac:dyDescent="0.3">
      <c r="A492" t="s">
        <v>1395</v>
      </c>
      <c r="B492" s="33" t="s">
        <v>1476</v>
      </c>
      <c r="C492" s="33" t="s">
        <v>1411</v>
      </c>
      <c r="D492" t="s">
        <v>1504</v>
      </c>
      <c r="E492" s="33" t="s">
        <v>1393</v>
      </c>
      <c r="F492" s="33" t="s">
        <v>1394</v>
      </c>
      <c r="G492" s="33"/>
      <c r="H492" s="83" t="s">
        <v>1502</v>
      </c>
      <c r="I492" s="34">
        <f t="shared" si="67"/>
        <v>28</v>
      </c>
      <c r="J492" s="34">
        <f t="shared" si="68"/>
        <v>0</v>
      </c>
      <c r="K492" s="35">
        <f t="shared" si="69"/>
        <v>1</v>
      </c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ht="15.75" thickBot="1" x14ac:dyDescent="0.3">
      <c r="A493" t="s">
        <v>1395</v>
      </c>
      <c r="B493" s="33" t="s">
        <v>1477</v>
      </c>
      <c r="C493" s="33" t="s">
        <v>1411</v>
      </c>
      <c r="D493" t="s">
        <v>1507</v>
      </c>
      <c r="E493" s="33" t="s">
        <v>1416</v>
      </c>
      <c r="F493" s="33" t="s">
        <v>1394</v>
      </c>
      <c r="G493" s="33"/>
      <c r="H493" s="33" t="s">
        <v>1508</v>
      </c>
      <c r="I493" s="34">
        <f t="shared" si="67"/>
        <v>25</v>
      </c>
      <c r="J493" s="34">
        <f t="shared" si="68"/>
        <v>3</v>
      </c>
      <c r="K493" s="35">
        <f t="shared" si="69"/>
        <v>0.8928571428571429</v>
      </c>
      <c r="L493" s="90"/>
      <c r="M493" s="90" t="s">
        <v>1471</v>
      </c>
      <c r="N493" s="88" t="s">
        <v>1471</v>
      </c>
      <c r="O493" s="90" t="s">
        <v>1471</v>
      </c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ht="15.75" thickBot="1" x14ac:dyDescent="0.3">
      <c r="A494" t="s">
        <v>1395</v>
      </c>
      <c r="B494" s="33" t="s">
        <v>1478</v>
      </c>
      <c r="C494" s="33" t="s">
        <v>1411</v>
      </c>
      <c r="D494" t="s">
        <v>1507</v>
      </c>
      <c r="E494" s="33" t="s">
        <v>1393</v>
      </c>
      <c r="F494" s="33" t="s">
        <v>1394</v>
      </c>
      <c r="G494" s="33"/>
      <c r="H494" s="83" t="s">
        <v>1509</v>
      </c>
      <c r="I494" s="34">
        <f t="shared" si="67"/>
        <v>25</v>
      </c>
      <c r="J494" s="34">
        <f t="shared" si="68"/>
        <v>3</v>
      </c>
      <c r="K494" s="35">
        <f t="shared" si="69"/>
        <v>0.8928571428571429</v>
      </c>
      <c r="L494" s="90"/>
      <c r="M494" s="90" t="s">
        <v>1471</v>
      </c>
      <c r="N494" s="88" t="s">
        <v>1471</v>
      </c>
      <c r="O494" s="90" t="s">
        <v>1471</v>
      </c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ht="15.75" thickBot="1" x14ac:dyDescent="0.3">
      <c r="A495" t="s">
        <v>1395</v>
      </c>
      <c r="B495" s="33" t="s">
        <v>1479</v>
      </c>
      <c r="C495" s="33" t="s">
        <v>1411</v>
      </c>
      <c r="D495" t="s">
        <v>1503</v>
      </c>
      <c r="E495" s="33" t="s">
        <v>1416</v>
      </c>
      <c r="F495" s="33" t="s">
        <v>1394</v>
      </c>
      <c r="G495" s="33"/>
      <c r="H495" s="33" t="s">
        <v>1510</v>
      </c>
      <c r="I495" s="34">
        <f t="shared" si="67"/>
        <v>28</v>
      </c>
      <c r="J495" s="34">
        <f t="shared" si="68"/>
        <v>0</v>
      </c>
      <c r="K495" s="35">
        <f t="shared" si="69"/>
        <v>1</v>
      </c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ht="15.75" thickBot="1" x14ac:dyDescent="0.3">
      <c r="A496" t="s">
        <v>1395</v>
      </c>
      <c r="B496" s="33" t="s">
        <v>1480</v>
      </c>
      <c r="C496" s="33" t="s">
        <v>1411</v>
      </c>
      <c r="D496" t="s">
        <v>1503</v>
      </c>
      <c r="E496" s="33" t="s">
        <v>1393</v>
      </c>
      <c r="F496" s="33" t="s">
        <v>1394</v>
      </c>
      <c r="G496" s="33"/>
      <c r="H496" s="83" t="s">
        <v>1511</v>
      </c>
      <c r="I496" s="34">
        <f t="shared" si="67"/>
        <v>28</v>
      </c>
      <c r="J496" s="34">
        <f t="shared" si="68"/>
        <v>0</v>
      </c>
      <c r="K496" s="35">
        <f t="shared" si="69"/>
        <v>1</v>
      </c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1:41" ht="15.75" thickBot="1" x14ac:dyDescent="0.3">
      <c r="A497" t="s">
        <v>1395</v>
      </c>
      <c r="B497" s="33" t="s">
        <v>1481</v>
      </c>
      <c r="C497" s="33" t="s">
        <v>1411</v>
      </c>
      <c r="D497" t="s">
        <v>1512</v>
      </c>
      <c r="E497" s="33" t="s">
        <v>1416</v>
      </c>
      <c r="F497" s="33" t="s">
        <v>1394</v>
      </c>
      <c r="G497" s="33"/>
      <c r="H497" s="33" t="s">
        <v>1513</v>
      </c>
      <c r="I497" s="34">
        <f t="shared" si="67"/>
        <v>28</v>
      </c>
      <c r="J497" s="34">
        <f t="shared" si="68"/>
        <v>0</v>
      </c>
      <c r="K497" s="35">
        <f t="shared" si="69"/>
        <v>1</v>
      </c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1:41" ht="15.75" thickBot="1" x14ac:dyDescent="0.3">
      <c r="A498" t="s">
        <v>1395</v>
      </c>
      <c r="B498" s="33" t="s">
        <v>1482</v>
      </c>
      <c r="C498" s="33" t="s">
        <v>1411</v>
      </c>
      <c r="D498" t="s">
        <v>1512</v>
      </c>
      <c r="E498" s="33" t="s">
        <v>1393</v>
      </c>
      <c r="F498" s="33" t="s">
        <v>1394</v>
      </c>
      <c r="G498" s="33"/>
      <c r="H498" s="83" t="s">
        <v>1514</v>
      </c>
      <c r="I498" s="34">
        <f t="shared" si="67"/>
        <v>28</v>
      </c>
      <c r="J498" s="34">
        <f t="shared" si="68"/>
        <v>0</v>
      </c>
      <c r="K498" s="35">
        <f t="shared" si="69"/>
        <v>1</v>
      </c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1:41" ht="15.75" thickBot="1" x14ac:dyDescent="0.3">
      <c r="A499" t="s">
        <v>1395</v>
      </c>
      <c r="B499" s="33" t="s">
        <v>1483</v>
      </c>
      <c r="C499" s="33" t="s">
        <v>1411</v>
      </c>
      <c r="D499" t="s">
        <v>1515</v>
      </c>
      <c r="E499" s="33" t="s">
        <v>1416</v>
      </c>
      <c r="F499" s="33" t="s">
        <v>1394</v>
      </c>
      <c r="G499" s="33"/>
      <c r="H499" s="33" t="s">
        <v>1516</v>
      </c>
      <c r="I499" s="34">
        <f t="shared" si="67"/>
        <v>28</v>
      </c>
      <c r="J499" s="34">
        <f t="shared" si="68"/>
        <v>0</v>
      </c>
      <c r="K499" s="35">
        <f t="shared" si="69"/>
        <v>1</v>
      </c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1:41" ht="15.75" thickBot="1" x14ac:dyDescent="0.3">
      <c r="A500" t="s">
        <v>1395</v>
      </c>
      <c r="B500" s="33" t="s">
        <v>1484</v>
      </c>
      <c r="C500" s="33" t="s">
        <v>1411</v>
      </c>
      <c r="D500" t="s">
        <v>1515</v>
      </c>
      <c r="E500" s="33" t="s">
        <v>1393</v>
      </c>
      <c r="F500" s="33" t="s">
        <v>1394</v>
      </c>
      <c r="G500" s="33"/>
      <c r="H500" s="83" t="s">
        <v>1517</v>
      </c>
      <c r="I500" s="34">
        <f t="shared" si="67"/>
        <v>28</v>
      </c>
      <c r="J500" s="34">
        <f t="shared" si="68"/>
        <v>0</v>
      </c>
      <c r="K500" s="35">
        <f t="shared" si="69"/>
        <v>1</v>
      </c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1:41" ht="15.75" thickBot="1" x14ac:dyDescent="0.3">
      <c r="A501" t="s">
        <v>1395</v>
      </c>
      <c r="B501" s="33" t="s">
        <v>1485</v>
      </c>
      <c r="C501" s="33" t="s">
        <v>1411</v>
      </c>
      <c r="D501" t="s">
        <v>1518</v>
      </c>
      <c r="E501" s="33" t="s">
        <v>1416</v>
      </c>
      <c r="F501" s="33" t="s">
        <v>1394</v>
      </c>
      <c r="G501" s="33"/>
      <c r="H501" s="33" t="s">
        <v>1519</v>
      </c>
      <c r="I501" s="34">
        <f t="shared" si="67"/>
        <v>28</v>
      </c>
      <c r="J501" s="34">
        <f t="shared" si="68"/>
        <v>0</v>
      </c>
      <c r="K501" s="35">
        <f t="shared" si="69"/>
        <v>1</v>
      </c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1:41" ht="15.75" thickBot="1" x14ac:dyDescent="0.3">
      <c r="A502" t="s">
        <v>1395</v>
      </c>
      <c r="B502" s="33" t="s">
        <v>1486</v>
      </c>
      <c r="C502" s="33" t="s">
        <v>1411</v>
      </c>
      <c r="D502" t="s">
        <v>1518</v>
      </c>
      <c r="E502" s="33" t="s">
        <v>1393</v>
      </c>
      <c r="F502" s="33" t="s">
        <v>1394</v>
      </c>
      <c r="G502" s="33"/>
      <c r="H502" s="83" t="s">
        <v>1520</v>
      </c>
      <c r="I502" s="34">
        <f t="shared" ref="I502:I510" si="70">COUNTIF(L502:AM502,"")</f>
        <v>28</v>
      </c>
      <c r="J502" s="34">
        <f t="shared" ref="J502:J510" si="71">COUNTIF(L502:AM502,"APAGADO")</f>
        <v>0</v>
      </c>
      <c r="K502" s="35">
        <f t="shared" ref="K502:K510" si="72">(I502)/(J502+I502)</f>
        <v>1</v>
      </c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1:41" ht="15.75" thickBot="1" x14ac:dyDescent="0.3">
      <c r="A503" t="s">
        <v>1395</v>
      </c>
      <c r="B503" s="33" t="s">
        <v>1487</v>
      </c>
      <c r="C503" s="33" t="s">
        <v>1411</v>
      </c>
      <c r="D503" t="s">
        <v>1521</v>
      </c>
      <c r="E503" s="33" t="s">
        <v>1416</v>
      </c>
      <c r="F503" s="33" t="s">
        <v>1394</v>
      </c>
      <c r="G503" s="33"/>
      <c r="H503" s="33" t="s">
        <v>1522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1:41" ht="15.75" thickBot="1" x14ac:dyDescent="0.3">
      <c r="A504" t="s">
        <v>1395</v>
      </c>
      <c r="B504" s="33" t="s">
        <v>1488</v>
      </c>
      <c r="C504" s="33" t="s">
        <v>1411</v>
      </c>
      <c r="D504" t="s">
        <v>1521</v>
      </c>
      <c r="E504" s="33" t="s">
        <v>1393</v>
      </c>
      <c r="F504" s="33" t="s">
        <v>1394</v>
      </c>
      <c r="G504" s="33"/>
      <c r="H504" s="83" t="s">
        <v>1523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1:41" ht="15.75" thickBot="1" x14ac:dyDescent="0.3">
      <c r="A505" t="s">
        <v>1395</v>
      </c>
      <c r="B505" s="33" t="s">
        <v>1489</v>
      </c>
      <c r="C505" s="33" t="s">
        <v>1411</v>
      </c>
      <c r="D505" t="s">
        <v>1524</v>
      </c>
      <c r="E505" s="33" t="s">
        <v>1416</v>
      </c>
      <c r="F505" s="33" t="s">
        <v>1394</v>
      </c>
      <c r="G505" s="33"/>
      <c r="H505" s="33" t="s">
        <v>1525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1:41" ht="15.75" thickBot="1" x14ac:dyDescent="0.3">
      <c r="A506" t="s">
        <v>1395</v>
      </c>
      <c r="B506" s="33" t="s">
        <v>1490</v>
      </c>
      <c r="C506" s="33" t="s">
        <v>1411</v>
      </c>
      <c r="D506" t="s">
        <v>1524</v>
      </c>
      <c r="E506" s="33" t="s">
        <v>1393</v>
      </c>
      <c r="F506" s="33" t="s">
        <v>1394</v>
      </c>
      <c r="G506" s="33"/>
      <c r="H506" s="83" t="s">
        <v>1526</v>
      </c>
      <c r="I506" s="34">
        <f t="shared" si="70"/>
        <v>28</v>
      </c>
      <c r="J506" s="34">
        <f t="shared" si="71"/>
        <v>0</v>
      </c>
      <c r="K506" s="35">
        <f t="shared" si="72"/>
        <v>1</v>
      </c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1:41" ht="15.75" thickBot="1" x14ac:dyDescent="0.3">
      <c r="A507" t="s">
        <v>1395</v>
      </c>
      <c r="B507" s="33" t="s">
        <v>1491</v>
      </c>
      <c r="C507" s="33" t="s">
        <v>1411</v>
      </c>
      <c r="D507" t="s">
        <v>1527</v>
      </c>
      <c r="E507" s="33" t="s">
        <v>1416</v>
      </c>
      <c r="F507" s="33" t="s">
        <v>1394</v>
      </c>
      <c r="G507" s="33"/>
      <c r="H507" s="33" t="s">
        <v>1528</v>
      </c>
      <c r="I507" s="34">
        <f t="shared" si="70"/>
        <v>28</v>
      </c>
      <c r="J507" s="34">
        <f t="shared" si="71"/>
        <v>0</v>
      </c>
      <c r="K507" s="35">
        <f t="shared" si="72"/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1492</v>
      </c>
      <c r="C508" s="33" t="s">
        <v>1411</v>
      </c>
      <c r="D508" t="s">
        <v>1527</v>
      </c>
      <c r="E508" s="33" t="s">
        <v>1393</v>
      </c>
      <c r="F508" s="33" t="s">
        <v>1394</v>
      </c>
      <c r="G508" s="33"/>
      <c r="H508" s="83" t="s">
        <v>1529</v>
      </c>
      <c r="I508" s="34">
        <f t="shared" si="70"/>
        <v>28</v>
      </c>
      <c r="J508" s="34">
        <f t="shared" si="71"/>
        <v>0</v>
      </c>
      <c r="K508" s="35">
        <f t="shared" si="72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1493</v>
      </c>
      <c r="C509" s="33" t="s">
        <v>1411</v>
      </c>
      <c r="D509" t="s">
        <v>1530</v>
      </c>
      <c r="E509" s="33" t="s">
        <v>1416</v>
      </c>
      <c r="F509" s="33" t="s">
        <v>1394</v>
      </c>
      <c r="G509" s="33"/>
      <c r="H509" s="33" t="s">
        <v>1531</v>
      </c>
      <c r="I509" s="34">
        <f t="shared" si="70"/>
        <v>28</v>
      </c>
      <c r="J509" s="34">
        <f t="shared" si="71"/>
        <v>0</v>
      </c>
      <c r="K509" s="35">
        <f t="shared" si="72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1496</v>
      </c>
      <c r="C510" s="33" t="s">
        <v>1411</v>
      </c>
      <c r="D510" t="s">
        <v>1530</v>
      </c>
      <c r="E510" s="33" t="s">
        <v>1393</v>
      </c>
      <c r="F510" s="33" t="s">
        <v>1394</v>
      </c>
      <c r="G510" s="33"/>
      <c r="H510" s="83" t="s">
        <v>1532</v>
      </c>
      <c r="I510" s="34">
        <f t="shared" si="70"/>
        <v>28</v>
      </c>
      <c r="J510" s="34">
        <f t="shared" si="71"/>
        <v>0</v>
      </c>
      <c r="K510" s="35">
        <f t="shared" si="72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E695" s="33"/>
      <c r="F695" s="33"/>
      <c r="G695" s="33"/>
      <c r="H695" s="33"/>
      <c r="K695" s="15"/>
      <c r="N695" s="88"/>
    </row>
    <row r="696" spans="5:41" x14ac:dyDescent="0.25">
      <c r="K696" s="15"/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O510" xr:uid="{00000000-0001-0000-0000-000000000000}"/>
  <phoneticPr fontId="6" type="noConversion"/>
  <conditionalFormatting sqref="C1:C210 D107:D109 D117 D165 D169:D170 D203 D210 C211:D211 C212:C1048576 D288:D289 D297 D370:D373">
    <cfRule type="cellIs" dxfId="265" priority="441" operator="equal">
      <formula>$C$213</formula>
    </cfRule>
    <cfRule type="cellIs" dxfId="264" priority="440" operator="equal">
      <formula>$C$225</formula>
    </cfRule>
  </conditionalFormatting>
  <conditionalFormatting sqref="E1:E436 E449:E1048576">
    <cfRule type="containsText" dxfId="263" priority="447" operator="containsText" text="domo">
      <formula>NOT(ISERROR(SEARCH("domo",E1)))</formula>
    </cfRule>
    <cfRule type="containsText" dxfId="262" priority="446" operator="containsText" text="fija">
      <formula>NOT(ISERROR(SEARCH("fija",E1)))</formula>
    </cfRule>
  </conditionalFormatting>
  <conditionalFormatting sqref="E1:E1048576">
    <cfRule type="cellIs" dxfId="261" priority="442" operator="equal">
      <formula>$E$7</formula>
    </cfRule>
  </conditionalFormatting>
  <conditionalFormatting sqref="E438">
    <cfRule type="containsText" dxfId="260" priority="389" operator="containsText" text="Radio">
      <formula>NOT(ISERROR(SEARCH("Radio",E438)))</formula>
    </cfRule>
    <cfRule type="containsText" dxfId="259" priority="388" operator="containsText" text="domo">
      <formula>NOT(ISERROR(SEARCH("domo",E438)))</formula>
    </cfRule>
    <cfRule type="containsText" dxfId="258" priority="387" operator="containsText" text="fija">
      <formula>NOT(ISERROR(SEARCH("fija",E438)))</formula>
    </cfRule>
  </conditionalFormatting>
  <conditionalFormatting sqref="E438:E439">
    <cfRule type="containsText" dxfId="257" priority="383" operator="containsText" text="domo">
      <formula>NOT(ISERROR(SEARCH("domo",E438)))</formula>
    </cfRule>
    <cfRule type="containsText" dxfId="256" priority="382" operator="containsText" text="fija">
      <formula>NOT(ISERROR(SEARCH("fija",E438)))</formula>
    </cfRule>
  </conditionalFormatting>
  <conditionalFormatting sqref="E439">
    <cfRule type="containsText" dxfId="255" priority="384" operator="containsText" text="Radio">
      <formula>NOT(ISERROR(SEARCH("Radio",E439)))</formula>
    </cfRule>
    <cfRule type="containsText" dxfId="254" priority="380" operator="containsText" text="fija">
      <formula>NOT(ISERROR(SEARCH("fija",E439)))</formula>
    </cfRule>
    <cfRule type="containsText" dxfId="253" priority="381" operator="containsText" text="domo">
      <formula>NOT(ISERROR(SEARCH("domo",E439)))</formula>
    </cfRule>
  </conditionalFormatting>
  <conditionalFormatting sqref="E442">
    <cfRule type="containsText" dxfId="252" priority="379" operator="containsText" text="Radio">
      <formula>NOT(ISERROR(SEARCH("Radio",E442)))</formula>
    </cfRule>
    <cfRule type="containsText" dxfId="251" priority="378" operator="containsText" text="domo">
      <formula>NOT(ISERROR(SEARCH("domo",E442)))</formula>
    </cfRule>
    <cfRule type="containsText" dxfId="250" priority="377" operator="containsText" text="fija">
      <formula>NOT(ISERROR(SEARCH("fija",E442)))</formula>
    </cfRule>
  </conditionalFormatting>
  <conditionalFormatting sqref="E442:E443">
    <cfRule type="containsText" dxfId="249" priority="372" operator="containsText" text="fija">
      <formula>NOT(ISERROR(SEARCH("fija",E442)))</formula>
    </cfRule>
    <cfRule type="containsText" dxfId="248" priority="373" operator="containsText" text="domo">
      <formula>NOT(ISERROR(SEARCH("domo",E442)))</formula>
    </cfRule>
  </conditionalFormatting>
  <conditionalFormatting sqref="E443 E27:H436 E449:H456 E466:H466 H482 E489:H1048576">
    <cfRule type="containsText" dxfId="247" priority="374" operator="containsText" text="Radio">
      <formula>NOT(ISERROR(SEARCH("Radio",E27)))</formula>
    </cfRule>
  </conditionalFormatting>
  <conditionalFormatting sqref="E443:E444">
    <cfRule type="containsText" dxfId="246" priority="367" operator="containsText" text="fija">
      <formula>NOT(ISERROR(SEARCH("fija",E443)))</formula>
    </cfRule>
    <cfRule type="containsText" dxfId="245" priority="368" operator="containsText" text="domo">
      <formula>NOT(ISERROR(SEARCH("domo",E443)))</formula>
    </cfRule>
  </conditionalFormatting>
  <conditionalFormatting sqref="E444">
    <cfRule type="containsText" dxfId="244" priority="369" operator="containsText" text="Radio">
      <formula>NOT(ISERROR(SEARCH("Radio",E444)))</formula>
    </cfRule>
  </conditionalFormatting>
  <conditionalFormatting sqref="E444:E445">
    <cfRule type="containsText" dxfId="243" priority="362" operator="containsText" text="fija">
      <formula>NOT(ISERROR(SEARCH("fija",E444)))</formula>
    </cfRule>
    <cfRule type="containsText" dxfId="242" priority="363" operator="containsText" text="domo">
      <formula>NOT(ISERROR(SEARCH("domo",E444)))</formula>
    </cfRule>
  </conditionalFormatting>
  <conditionalFormatting sqref="E445">
    <cfRule type="containsText" dxfId="241" priority="361" operator="containsText" text="domo">
      <formula>NOT(ISERROR(SEARCH("domo",E445)))</formula>
    </cfRule>
    <cfRule type="containsText" dxfId="240" priority="360" operator="containsText" text="fija">
      <formula>NOT(ISERROR(SEARCH("fija",E445)))</formula>
    </cfRule>
    <cfRule type="containsText" dxfId="239" priority="364" operator="containsText" text="Radio">
      <formula>NOT(ISERROR(SEARCH("Radio",E445)))</formula>
    </cfRule>
  </conditionalFormatting>
  <conditionalFormatting sqref="E447">
    <cfRule type="containsText" dxfId="238" priority="658" operator="containsText" text="fija">
      <formula>NOT(ISERROR(SEARCH("fija",E447)))</formula>
    </cfRule>
    <cfRule type="containsText" dxfId="237" priority="659" operator="containsText" text="domo">
      <formula>NOT(ISERROR(SEARCH("domo",E447)))</formula>
    </cfRule>
  </conditionalFormatting>
  <conditionalFormatting sqref="E450:E452">
    <cfRule type="containsText" dxfId="236" priority="391" operator="containsText" text="domo">
      <formula>NOT(ISERROR(SEARCH("domo",E450)))</formula>
    </cfRule>
    <cfRule type="containsText" dxfId="235" priority="390" operator="containsText" text="fija">
      <formula>NOT(ISERROR(SEARCH("fija",E450)))</formula>
    </cfRule>
  </conditionalFormatting>
  <conditionalFormatting sqref="E489:E510">
    <cfRule type="containsText" dxfId="234" priority="1" operator="containsText" text="Radio">
      <formula>NOT(ISERROR(SEARCH("Radio",E489)))</formula>
    </cfRule>
  </conditionalFormatting>
  <conditionalFormatting sqref="E467:G488 F487:F510">
    <cfRule type="containsText" dxfId="233" priority="19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2" priority="915" operator="containsText" text="Radio">
      <formula>NOT(ISERROR(SEARCH("Radio",E1)))</formula>
    </cfRule>
  </conditionalFormatting>
  <conditionalFormatting sqref="F437">
    <cfRule type="cellIs" dxfId="231" priority="38" operator="equal">
      <formula>"PTP A FO"</formula>
    </cfRule>
    <cfRule type="containsText" dxfId="230" priority="37" operator="containsText" text="Radio">
      <formula>NOT(ISERROR(SEARCH("Radio",F437)))</formula>
    </cfRule>
  </conditionalFormatting>
  <conditionalFormatting sqref="F1:G436 F447:G447 F449:G467 F468:F473 F474:G1048576">
    <cfRule type="cellIs" dxfId="229" priority="639" operator="equal">
      <formula>"PTP A FO"</formula>
    </cfRule>
  </conditionalFormatting>
  <conditionalFormatting sqref="F1:G467 F468:F473 F474:G1048576">
    <cfRule type="cellIs" dxfId="228" priority="444" operator="equal">
      <formula>"PTP A FO"</formula>
    </cfRule>
  </conditionalFormatting>
  <conditionalFormatting sqref="F1:G467 F474:G1048576 F468:F473">
    <cfRule type="cellIs" dxfId="227" priority="443" operator="equal">
      <formula>$F$10</formula>
    </cfRule>
  </conditionalFormatting>
  <conditionalFormatting sqref="G468:G473">
    <cfRule type="cellIs" dxfId="226" priority="18" operator="equal">
      <formula>"PTP A FO"</formula>
    </cfRule>
    <cfRule type="cellIs" dxfId="225" priority="17" operator="equal">
      <formula>"PTP A FO"</formula>
    </cfRule>
    <cfRule type="cellIs" dxfId="224" priority="16" operator="equal">
      <formula>$F$10</formula>
    </cfRule>
  </conditionalFormatting>
  <conditionalFormatting sqref="H468 H470 H472 H474 H476 H478">
    <cfRule type="containsText" dxfId="223" priority="15" operator="containsText" text="Radio">
      <formula>NOT(ISERROR(SEARCH("Radio",H468)))</formula>
    </cfRule>
  </conditionalFormatting>
  <conditionalFormatting sqref="H480">
    <cfRule type="containsText" dxfId="222" priority="14" operator="containsText" text="Radio">
      <formula>NOT(ISERROR(SEARCH("Radio",H480)))</formula>
    </cfRule>
  </conditionalFormatting>
  <conditionalFormatting sqref="H484 H486 H488">
    <cfRule type="containsText" dxfId="221" priority="13" operator="containsText" text="Radio">
      <formula>NOT(ISERROR(SEARCH("Radio",H484)))</formula>
    </cfRule>
  </conditionalFormatting>
  <conditionalFormatting sqref="K4:K510">
    <cfRule type="cellIs" dxfId="220" priority="874" operator="lessThan">
      <formula>0.8</formula>
    </cfRule>
    <cfRule type="cellIs" dxfId="219" priority="875" operator="greaterThan">
      <formula>0.8</formula>
    </cfRule>
  </conditionalFormatting>
  <conditionalFormatting sqref="L487:AN1048576">
    <cfRule type="containsText" dxfId="218" priority="571" operator="containsText" text="Caida">
      <formula>NOT(ISERROR(SEARCH("Caida",L487)))</formula>
    </cfRule>
    <cfRule type="notContainsText" dxfId="217" priority="904" operator="notContains" text="Caida">
      <formula>ISERROR(SEARCH("Caida",L487))</formula>
    </cfRule>
  </conditionalFormatting>
  <conditionalFormatting sqref="L5:AO486">
    <cfRule type="cellIs" dxfId="216" priority="20" operator="equal">
      <formula>"APAGADO"</formula>
    </cfRule>
  </conditionalFormatting>
  <conditionalFormatting sqref="L487:AO605">
    <cfRule type="cellIs" dxfId="215" priority="21" operator="equal">
      <formula>"apagado"</formula>
    </cfRule>
  </conditionalFormatting>
  <conditionalFormatting sqref="N487:N1048">
    <cfRule type="cellIs" dxfId="214" priority="226" operator="greaterThan">
      <formula>0.8</formula>
    </cfRule>
    <cfRule type="cellIs" dxfId="213" priority="203" operator="greaterThan">
      <formula>0.8</formula>
    </cfRule>
    <cfRule type="cellIs" dxfId="212" priority="202" operator="lessThan">
      <formula>0.8</formula>
    </cfRule>
    <cfRule type="containsText" dxfId="211" priority="201" operator="containsText" text="Caida">
      <formula>NOT(ISERROR(SEARCH("Caida",N487)))</formula>
    </cfRule>
    <cfRule type="notContainsText" dxfId="210" priority="200" operator="notContains" text="Caida">
      <formula>ISERROR(SEARCH("Caida",N487))</formula>
    </cfRule>
    <cfRule type="cellIs" dxfId="209" priority="330" operator="equal">
      <formula>"APAGADO"</formula>
    </cfRule>
  </conditionalFormatting>
  <conditionalFormatting sqref="N487:N1048576 N2 N4">
    <cfRule type="cellIs" dxfId="208" priority="220" operator="equal">
      <formula>$N$13</formula>
    </cfRule>
  </conditionalFormatting>
  <conditionalFormatting sqref="V3:AG3">
    <cfRule type="cellIs" dxfId="207" priority="594" operator="equal">
      <formula>"apagado"</formula>
    </cfRule>
  </conditionalFormatting>
  <conditionalFormatting sqref="V487:AG1048576">
    <cfRule type="cellIs" dxfId="206" priority="34" operator="equal">
      <formula>"apagado"</formula>
    </cfRule>
  </conditionalFormatting>
  <conditionalFormatting sqref="AH487:AO1048576">
    <cfRule type="cellIs" dxfId="205" priority="151" operator="equal">
      <formula>"APAGADO"</formula>
    </cfRule>
  </conditionalFormatting>
  <conditionalFormatting sqref="AO487:AO1048576">
    <cfRule type="containsText" dxfId="204" priority="153" operator="containsText" text="Caida">
      <formula>NOT(ISERROR(SEARCH("Caida",AO487)))</formula>
    </cfRule>
    <cfRule type="notContainsText" dxfId="203" priority="152" operator="notContains" text="Caida">
      <formula>ISERROR(SEARCH("Caida",AO487))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72" workbookViewId="0">
      <selection activeCell="B477" sqref="B47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">
        <v>1494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Transol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Transol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44 C</v>
      </c>
      <c r="C500" t="str">
        <f>ESTADISTICA!C500</f>
        <v>Hudson y Virgen de Valle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44 I</v>
      </c>
      <c r="C501" t="str">
        <f>ESTADISTICA!C501</f>
        <v>Hudson y Virgen de Valle Oeste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83</v>
      </c>
      <c r="H2" s="18">
        <f>COUNTIFS(H4:H501, "=APAGADO",E4:E501,"=Fibra Optica")</f>
        <v>83</v>
      </c>
      <c r="I2" s="18">
        <f>COUNTIFS(I4:I501, "=APAGADO",E4:E501,"=Fibra Optica")</f>
        <v>93</v>
      </c>
      <c r="J2" s="18">
        <f>COUNTIFS(J4:J501, "=APAGADO",E4:E501,"=Fibra Optica")</f>
        <v>47</v>
      </c>
      <c r="K2" s="18">
        <f>COUNTIFS(K4:K501, "=APAGADO",E4:E501,"=Fibra Optica")</f>
        <v>82</v>
      </c>
      <c r="L2" s="18">
        <f>COUNTIFS(L4:L501, "=APAGADO",E4:E501,"=Fibra Optica")</f>
        <v>37</v>
      </c>
      <c r="M2" s="18">
        <f>COUNTIFS(M4:M501, "=APAGADO",E4:E501,"=Fibra Optica")</f>
        <v>36</v>
      </c>
      <c r="N2" s="18">
        <f>COUNTIFS(N4:N501, "=APAGADO",E4:E501,"=Fibra Optica")</f>
        <v>26</v>
      </c>
      <c r="O2" s="18">
        <f>COUNTIFS(O4:O501, "=APAGADO",E4:E501,"=Fibra Optica")</f>
        <v>28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11</v>
      </c>
      <c r="I2" s="18">
        <f>COUNTIFS(I5:I502, "=APAGADO",E5:E502,"=PTO A FO")</f>
        <v>10</v>
      </c>
      <c r="J2" s="18">
        <f>COUNTIFS(J5:J502, "=APAGADO",E5:E502,"=PTO A FO")</f>
        <v>9</v>
      </c>
      <c r="K2" s="18">
        <f>COUNTIFS(K5:K502, "=APAGADO",E5:E502,"=PTO A FO")</f>
        <v>10</v>
      </c>
      <c r="L2" s="18">
        <f>COUNTIFS(L5:L502, "=APAGADO",E5:E502,"=PTO A FO")</f>
        <v>9</v>
      </c>
      <c r="M2" s="18">
        <f>COUNTIFS(M5:M502, "=APAGADO",E5:E502,"=PTO A FO")</f>
        <v>1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 t="str">
        <f>'RESUMEN TOTAL'!N463</f>
        <v>APAGADO</v>
      </c>
      <c r="I461" t="str">
        <f>'RESUMEN TOTAL'!O463</f>
        <v>APAGADO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 t="str">
        <f>'RESUMEN TOTAL'!N464</f>
        <v>APAGADO</v>
      </c>
      <c r="I462" t="str">
        <f>'RESUMEN TOTAL'!O464</f>
        <v>APAGADO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 t="str">
        <f>'RESUMEN TOTAL'!N475</f>
        <v>APAGADO</v>
      </c>
      <c r="I473" t="str">
        <f>'RESUMEN TOTAL'!O475</f>
        <v>APAGADO</v>
      </c>
      <c r="J473" t="str">
        <f>'RESUMEN TOTAL'!P475</f>
        <v>APAGADO</v>
      </c>
      <c r="K473" t="str">
        <f>'RESUMEN TOTAL'!Q475</f>
        <v>APAGADO</v>
      </c>
      <c r="L473" t="str">
        <f>'RESUMEN TOTAL'!R475</f>
        <v>APAGADO</v>
      </c>
      <c r="M473" t="str">
        <f>'RESUMEN TOTAL'!S475</f>
        <v>APAGADO</v>
      </c>
      <c r="N473" t="str">
        <f>'RESUMEN TOTAL'!T475</f>
        <v>APAGADO</v>
      </c>
      <c r="O473" t="str">
        <f>'RESUMEN TOTAL'!U475</f>
        <v>APAGADO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 t="str">
        <f>'RESUMEN TOTAL'!N476</f>
        <v>APAGADO</v>
      </c>
      <c r="I474" t="str">
        <f>'RESUMEN TOTAL'!O476</f>
        <v>APAGADO</v>
      </c>
      <c r="J474" t="str">
        <f>'RESUMEN TOTAL'!P476</f>
        <v>APAGADO</v>
      </c>
      <c r="K474" t="str">
        <f>'RESUMEN TOTAL'!Q476</f>
        <v>APAGADO</v>
      </c>
      <c r="L474" t="str">
        <f>'RESUMEN TOTAL'!R476</f>
        <v>APAGADO</v>
      </c>
      <c r="M474" t="str">
        <f>'RESUMEN TOTAL'!S476</f>
        <v>APAGADO</v>
      </c>
      <c r="N474" t="str">
        <f>'RESUMEN TOTAL'!T476</f>
        <v>APAGADO</v>
      </c>
      <c r="O474" t="str">
        <f>'RESUMEN TOTAL'!U476</f>
        <v>APAGADO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 t="str">
        <f>'RESUMEN TOTAL'!N477</f>
        <v>APAGADO</v>
      </c>
      <c r="I475">
        <f>'RESUMEN TOTAL'!O477</f>
        <v>0</v>
      </c>
      <c r="J475" t="str">
        <f>'RESUMEN TOTAL'!P477</f>
        <v>APAGADO</v>
      </c>
      <c r="K475">
        <f>'RESUMEN TOTAL'!Q477</f>
        <v>0</v>
      </c>
      <c r="L475" t="str">
        <f>'RESUMEN TOTAL'!R477</f>
        <v>APAGADO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 t="str">
        <f>'RESUMEN TOTAL'!N478</f>
        <v>APAGADO</v>
      </c>
      <c r="I476">
        <f>'RESUMEN TOTAL'!O478</f>
        <v>0</v>
      </c>
      <c r="J476" t="str">
        <f>'RESUMEN TOTAL'!P478</f>
        <v>APAGADO</v>
      </c>
      <c r="K476">
        <f>'RESUMEN TOTAL'!Q478</f>
        <v>0</v>
      </c>
      <c r="L476" t="str">
        <f>'RESUMEN TOTAL'!R478</f>
        <v>APAGADO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 t="str">
        <f>'RESUMEN TOTAL'!B479</f>
        <v>32 C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 t="str">
        <f>'RESUMEN TOTAL'!O479</f>
        <v>APAGADO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 t="str">
        <f>'RESUMEN TOTAL'!N486</f>
        <v>APAGADO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 t="str">
        <f>'RESUMEN TOTAL'!A487</f>
        <v>PARADAS SEGURAS</v>
      </c>
      <c r="B485" t="str">
        <f>'RESUMEN TOTAL'!B487</f>
        <v>36 C</v>
      </c>
      <c r="C485" t="str">
        <f>'RESUMEN TOTAL'!D487</f>
        <v>Hudson y Transol</v>
      </c>
      <c r="D485" t="str">
        <f>'RESUMEN TOTAL'!E487</f>
        <v>GFIJA</v>
      </c>
      <c r="E485" t="str">
        <f>'RESUMEN TOTAL'!F487</f>
        <v>GPON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 t="str">
        <f>'RESUMEN TOTAL'!A488</f>
        <v>PARADAS SEGURAS</v>
      </c>
      <c r="B486" t="str">
        <f>'RESUMEN TOTAL'!B488</f>
        <v>36 I</v>
      </c>
      <c r="C486" t="str">
        <f>'RESUMEN TOTAL'!D488</f>
        <v>Hudson y Transol</v>
      </c>
      <c r="D486" t="str">
        <f>'RESUMEN TOTAL'!E488</f>
        <v>INTERCOMUNICADOR</v>
      </c>
      <c r="E486" t="str">
        <f>'RESUMEN TOTAL'!F488</f>
        <v>GPON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 t="str">
        <f>'RESUMEN TOTAL'!A489</f>
        <v>PARADAS SEGURAS</v>
      </c>
      <c r="B487" t="str">
        <f>'RESUMEN TOTAL'!B489</f>
        <v>37 C</v>
      </c>
      <c r="C487" t="str">
        <f>'RESUMEN TOTAL'!D489</f>
        <v>Hudson y Jose Ingeniero Este</v>
      </c>
      <c r="D487" t="str">
        <f>'RESUMEN TOTAL'!E489</f>
        <v>GFIJA</v>
      </c>
      <c r="E487" t="str">
        <f>'RESUMEN TOTAL'!F489</f>
        <v>GPON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 t="str">
        <f>'RESUMEN TOTAL'!A490</f>
        <v>PARADAS SEGURAS</v>
      </c>
      <c r="B488" t="str">
        <f>'RESUMEN TOTAL'!B490</f>
        <v xml:space="preserve">37 I </v>
      </c>
      <c r="C488" t="str">
        <f>'RESUMEN TOTAL'!D490</f>
        <v>Hudson y Jose Ingeniero Este</v>
      </c>
      <c r="D488" t="str">
        <f>'RESUMEN TOTAL'!E490</f>
        <v>INTERCOMUNICADOR</v>
      </c>
      <c r="E488" t="str">
        <f>'RESUMEN TOTAL'!F490</f>
        <v>GPON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 t="str">
        <f>'RESUMEN TOTAL'!A491</f>
        <v>PARADAS SEGURAS</v>
      </c>
      <c r="B489" t="str">
        <f>'RESUMEN TOTAL'!B491</f>
        <v>38 C</v>
      </c>
      <c r="C489" t="str">
        <f>'RESUMEN TOTAL'!D491</f>
        <v>Hudson y Cacheuta Oeste</v>
      </c>
      <c r="D489" t="str">
        <f>'RESUMEN TOTAL'!E491</f>
        <v>GFIJA</v>
      </c>
      <c r="E489" t="str">
        <f>'RESUMEN TOTAL'!F491</f>
        <v>GPON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 t="str">
        <f>'RESUMEN TOTAL'!A492</f>
        <v>PARADAS SEGURAS</v>
      </c>
      <c r="B490" t="str">
        <f>'RESUMEN TOTAL'!B492</f>
        <v>38 I</v>
      </c>
      <c r="C490" t="str">
        <f>'RESUMEN TOTAL'!D492</f>
        <v>Hudson y Cacheuta Oeste</v>
      </c>
      <c r="D490" t="str">
        <f>'RESUMEN TOTAL'!E492</f>
        <v>INTERCOMUNICADOR</v>
      </c>
      <c r="E490" t="str">
        <f>'RESUMEN TOTAL'!F492</f>
        <v>GPON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 t="str">
        <f>'RESUMEN TOTAL'!A493</f>
        <v>PARADAS SEGURAS</v>
      </c>
      <c r="B491" t="str">
        <f>'RESUMEN TOTAL'!B493</f>
        <v>39 C</v>
      </c>
      <c r="C491" t="str">
        <f>'RESUMEN TOTAL'!D493</f>
        <v>Hudson y Groussac Este</v>
      </c>
      <c r="D491" t="str">
        <f>'RESUMEN TOTAL'!E493</f>
        <v>GFIJA</v>
      </c>
      <c r="E491" t="str">
        <f>'RESUMEN TOTAL'!F493</f>
        <v>GPON</v>
      </c>
      <c r="F491">
        <f>'RESUMEN TOTAL'!L493</f>
        <v>0</v>
      </c>
      <c r="G491" t="str">
        <f>'RESUMEN TOTAL'!M493</f>
        <v>APAGADO</v>
      </c>
      <c r="H491" t="str">
        <f>'RESUMEN TOTAL'!N493</f>
        <v>APAGADO</v>
      </c>
      <c r="I491" t="str">
        <f>'RESUMEN TOTAL'!O493</f>
        <v>APAGADO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 t="str">
        <f>'RESUMEN TOTAL'!A494</f>
        <v>PARADAS SEGURAS</v>
      </c>
      <c r="B492" t="str">
        <f>'RESUMEN TOTAL'!B494</f>
        <v>39 I</v>
      </c>
      <c r="C492" t="str">
        <f>'RESUMEN TOTAL'!D494</f>
        <v>Hudson y Groussac Este</v>
      </c>
      <c r="D492" t="str">
        <f>'RESUMEN TOTAL'!E494</f>
        <v>INTERCOMUNICADOR</v>
      </c>
      <c r="E492" t="str">
        <f>'RESUMEN TOTAL'!F494</f>
        <v>GPON</v>
      </c>
      <c r="F492">
        <f>'RESUMEN TOTAL'!L494</f>
        <v>0</v>
      </c>
      <c r="G492" t="str">
        <f>'RESUMEN TOTAL'!M494</f>
        <v>APAGADO</v>
      </c>
      <c r="H492" t="str">
        <f>'RESUMEN TOTAL'!N494</f>
        <v>APAGADO</v>
      </c>
      <c r="I492" t="str">
        <f>'RESUMEN TOTAL'!O494</f>
        <v>APAGADO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 t="str">
        <f>'RESUMEN TOTAL'!A495</f>
        <v>PARADAS SEGURAS</v>
      </c>
      <c r="B493" t="str">
        <f>'RESUMEN TOTAL'!B495</f>
        <v>40 C</v>
      </c>
      <c r="C493" t="str">
        <f>'RESUMEN TOTAL'!D495</f>
        <v>Hudson y Groussac Oeste</v>
      </c>
      <c r="D493" t="str">
        <f>'RESUMEN TOTAL'!E495</f>
        <v>GFIJA</v>
      </c>
      <c r="E493" t="str">
        <f>'RESUMEN TOTAL'!F495</f>
        <v>GPON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 t="str">
        <f>'RESUMEN TOTAL'!A496</f>
        <v>PARADAS SEGURAS</v>
      </c>
      <c r="B494" t="str">
        <f>'RESUMEN TOTAL'!B496</f>
        <v>40 I</v>
      </c>
      <c r="C494" t="str">
        <f>'RESUMEN TOTAL'!D496</f>
        <v>Hudson y Groussac Oeste</v>
      </c>
      <c r="D494" t="str">
        <f>'RESUMEN TOTAL'!E496</f>
        <v>INTERCOMUNICADOR</v>
      </c>
      <c r="E494" t="str">
        <f>'RESUMEN TOTAL'!F496</f>
        <v>GPON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 t="str">
        <f>'RESUMEN TOTAL'!A497</f>
        <v>PARADAS SEGURAS</v>
      </c>
      <c r="B495" t="str">
        <f>'RESUMEN TOTAL'!B497</f>
        <v>41 C</v>
      </c>
      <c r="C495" t="str">
        <f>'RESUMEN TOTAL'!D497</f>
        <v>Hudson y Dumas Este</v>
      </c>
      <c r="D495" t="str">
        <f>'RESUMEN TOTAL'!E497</f>
        <v>GFIJA</v>
      </c>
      <c r="E495" t="str">
        <f>'RESUMEN TOTAL'!F497</f>
        <v>GPON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 t="str">
        <f>'RESUMEN TOTAL'!A498</f>
        <v>PARADAS SEGURAS</v>
      </c>
      <c r="B496" t="str">
        <f>'RESUMEN TOTAL'!B498</f>
        <v>41 I</v>
      </c>
      <c r="C496" t="str">
        <f>'RESUMEN TOTAL'!D498</f>
        <v>Hudson y Dumas Este</v>
      </c>
      <c r="D496" t="str">
        <f>'RESUMEN TOTAL'!E498</f>
        <v>INTERCOMUNICADOR</v>
      </c>
      <c r="E496" t="str">
        <f>'RESUMEN TOTAL'!F498</f>
        <v>GPON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 t="str">
        <f>'RESUMEN TOTAL'!A499</f>
        <v>PARADAS SEGURAS</v>
      </c>
      <c r="B497" t="str">
        <f>'RESUMEN TOTAL'!B499</f>
        <v>42 C</v>
      </c>
      <c r="C497" t="str">
        <f>'RESUMEN TOTAL'!D499</f>
        <v>Hudson y Dumas Oeste</v>
      </c>
      <c r="D497" t="str">
        <f>'RESUMEN TOTAL'!E499</f>
        <v>GFIJA</v>
      </c>
      <c r="E497" t="str">
        <f>'RESUMEN TOTAL'!F499</f>
        <v>GPON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 t="str">
        <f>'RESUMEN TOTAL'!A500</f>
        <v>PARADAS SEGURAS</v>
      </c>
      <c r="B498" t="str">
        <f>'RESUMEN TOTAL'!B500</f>
        <v>42 I</v>
      </c>
      <c r="C498" t="str">
        <f>'RESUMEN TOTAL'!D500</f>
        <v>Hudson y Dumas Oeste</v>
      </c>
      <c r="D498" t="str">
        <f>'RESUMEN TOTAL'!E500</f>
        <v>INTERCOMUNICADOR</v>
      </c>
      <c r="E498" t="str">
        <f>'RESUMEN TOTAL'!F500</f>
        <v>GPON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 t="str">
        <f>'RESUMEN TOTAL'!A501</f>
        <v>PARADAS SEGURAS</v>
      </c>
      <c r="B499" t="str">
        <f>'RESUMEN TOTAL'!B501</f>
        <v>43 C</v>
      </c>
      <c r="C499" t="str">
        <f>'RESUMEN TOTAL'!D501</f>
        <v>Hudson y Manuel de Falla Este</v>
      </c>
      <c r="D499" t="str">
        <f>'RESUMEN TOTAL'!E501</f>
        <v>GFIJA</v>
      </c>
      <c r="E499" t="str">
        <f>'RESUMEN TOTAL'!F501</f>
        <v>GPON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 t="str">
        <f>'RESUMEN TOTAL'!A502</f>
        <v>PARADAS SEGURAS</v>
      </c>
      <c r="B500" t="str">
        <f>'RESUMEN TOTAL'!B502</f>
        <v>43 I</v>
      </c>
      <c r="C500" t="str">
        <f>'RESUMEN TOTAL'!D502</f>
        <v>Hudson y Manuel de Falla Este</v>
      </c>
      <c r="D500" t="str">
        <f>'RESUMEN TOTAL'!E502</f>
        <v>INTERCOMUNICADOR</v>
      </c>
      <c r="E500" t="str">
        <f>'RESUMEN TOTAL'!F502</f>
        <v>GPON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 t="str">
        <f>'RESUMEN TOTAL'!A503</f>
        <v>PARADAS SEGURAS</v>
      </c>
      <c r="B501" t="str">
        <f>'RESUMEN TOTAL'!B503</f>
        <v>44 C</v>
      </c>
      <c r="C501" t="str">
        <f>'RESUMEN TOTAL'!D503</f>
        <v>Hudson y Virgen de Valle Oeste</v>
      </c>
      <c r="D501" t="str">
        <f>'RESUMEN TOTAL'!E503</f>
        <v>GFIJA</v>
      </c>
      <c r="E501" t="str">
        <f>'RESUMEN TOTAL'!F503</f>
        <v>GPON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 t="str">
        <f>'RESUMEN TOTAL'!A504</f>
        <v>PARADAS SEGURAS</v>
      </c>
      <c r="B502" t="str">
        <f>'RESUMEN TOTAL'!B504</f>
        <v>44 I</v>
      </c>
      <c r="C502" t="str">
        <f>'RESUMEN TOTAL'!D504</f>
        <v>Hudson y Virgen de Valle Oeste</v>
      </c>
      <c r="D502" t="str">
        <f>'RESUMEN TOTAL'!E504</f>
        <v>INTERCOMUNICADOR</v>
      </c>
      <c r="E502" t="str">
        <f>'RESUMEN TOTAL'!F504</f>
        <v>GPON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 t="str">
        <f>'RESUMEN TOTAL'!A505</f>
        <v>PARADAS SEGURAS</v>
      </c>
      <c r="B503" t="str">
        <f>'RESUMEN TOTAL'!B505</f>
        <v>45 C</v>
      </c>
      <c r="C503" t="str">
        <f>'RESUMEN TOTAL'!D505</f>
        <v>Hudson y Benito Perez Galdos Este</v>
      </c>
      <c r="D503" t="str">
        <f>'RESUMEN TOTAL'!E505</f>
        <v>GFIJA</v>
      </c>
      <c r="E503" t="str">
        <f>'RESUMEN TOTAL'!F505</f>
        <v>GPON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 t="str">
        <f>'RESUMEN TOTAL'!A506</f>
        <v>PARADAS SEGURAS</v>
      </c>
      <c r="B504" t="str">
        <f>'RESUMEN TOTAL'!B506</f>
        <v>45 I</v>
      </c>
      <c r="C504" t="str">
        <f>'RESUMEN TOTAL'!D506</f>
        <v>Hudson y Benito Perez Galdos Este</v>
      </c>
      <c r="D504" t="str">
        <f>'RESUMEN TOTAL'!E506</f>
        <v>INTERCOMUNICADOR</v>
      </c>
      <c r="E504" t="str">
        <f>'RESUMEN TOTAL'!F506</f>
        <v>GPON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 t="str">
        <f>'RESUMEN TOTAL'!A507</f>
        <v>PARADAS SEGURAS</v>
      </c>
      <c r="B505" t="str">
        <f>'RESUMEN TOTAL'!B507</f>
        <v>46 C</v>
      </c>
      <c r="C505" t="str">
        <f>'RESUMEN TOTAL'!D507</f>
        <v>Hudson y Avenida Bosques Este</v>
      </c>
      <c r="D505" t="str">
        <f>'RESUMEN TOTAL'!E507</f>
        <v>GFIJA</v>
      </c>
      <c r="E505" t="str">
        <f>'RESUMEN TOTAL'!F507</f>
        <v>GPON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 t="str">
        <f>'RESUMEN TOTAL'!A508</f>
        <v>PARADAS SEGURAS</v>
      </c>
      <c r="B506" t="str">
        <f>'RESUMEN TOTAL'!B508</f>
        <v>46 I</v>
      </c>
      <c r="C506" t="str">
        <f>'RESUMEN TOTAL'!D508</f>
        <v>Hudson y Avenida Bosques Este</v>
      </c>
      <c r="D506" t="str">
        <f>'RESUMEN TOTAL'!E508</f>
        <v>INTERCOMUNICADOR</v>
      </c>
      <c r="E506" t="str">
        <f>'RESUMEN TOTAL'!F508</f>
        <v>GPON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 t="str">
        <f>'RESUMEN TOTAL'!A509</f>
        <v>PARADAS SEGURAS</v>
      </c>
      <c r="B507" t="str">
        <f>'RESUMEN TOTAL'!B509</f>
        <v>47 C</v>
      </c>
      <c r="C507" t="str">
        <f>'RESUMEN TOTAL'!D509</f>
        <v>Hudson y Avenida Bosques Oeste</v>
      </c>
      <c r="D507" t="str">
        <f>'RESUMEN TOTAL'!E509</f>
        <v>GFIJA</v>
      </c>
      <c r="E507" t="str">
        <f>'RESUMEN TOTAL'!F509</f>
        <v>GPON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 t="str">
        <f>'RESUMEN TOTAL'!A510</f>
        <v>PARADAS SEGURAS</v>
      </c>
      <c r="B508" t="str">
        <f>'RESUMEN TOTAL'!B510</f>
        <v>47 I</v>
      </c>
      <c r="C508" t="str">
        <f>'RESUMEN TOTAL'!D510</f>
        <v>Hudson y Avenida Bosques Oeste</v>
      </c>
      <c r="D508" t="str">
        <f>'RESUMEN TOTAL'!E510</f>
        <v>INTERCOMUNICADOR</v>
      </c>
      <c r="E508" t="str">
        <f>'RESUMEN TOTAL'!F510</f>
        <v>GPON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5"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1</v>
      </c>
      <c r="C2">
        <f>'APAGADOS FIBRA'!F2</f>
        <v>26</v>
      </c>
      <c r="D2">
        <f>'APAGADOS ANTENA'!F2</f>
        <v>0</v>
      </c>
      <c r="E2">
        <f t="shared" ref="E2" si="0">B2+C2</f>
        <v>27</v>
      </c>
      <c r="F2">
        <f>'RESUMEN TOTAL'!B1</f>
        <v>506</v>
      </c>
      <c r="G2" s="36">
        <f t="shared" ref="G2" si="1">E2/F2</f>
        <v>5.33596837944664E-2</v>
      </c>
    </row>
    <row r="3" spans="1:7" x14ac:dyDescent="0.25">
      <c r="A3" s="17">
        <f>'APAGADOS RADIO'!G3</f>
        <v>45171</v>
      </c>
      <c r="B3">
        <f>'APAGADOS RADIO'!G2+D3</f>
        <v>18</v>
      </c>
      <c r="C3">
        <f>'APAGADOS FIBRA'!G2</f>
        <v>83</v>
      </c>
      <c r="D3">
        <f>'APAGADOS ANTENA'!G2</f>
        <v>11</v>
      </c>
      <c r="E3">
        <f t="shared" ref="E3" si="2">B3+C3</f>
        <v>101</v>
      </c>
      <c r="F3">
        <f>'RESUMEN TOTAL'!B1</f>
        <v>506</v>
      </c>
      <c r="G3" s="36">
        <f t="shared" ref="G3" si="3">E3/F3</f>
        <v>0.19960474308300397</v>
      </c>
    </row>
    <row r="4" spans="1:7" x14ac:dyDescent="0.25">
      <c r="A4" s="17">
        <f>'APAGADOS RADIO'!H3</f>
        <v>45172</v>
      </c>
      <c r="B4">
        <f>'APAGADOS RADIO'!H2+D4</f>
        <v>18</v>
      </c>
      <c r="C4">
        <f>'APAGADOS FIBRA'!H2</f>
        <v>83</v>
      </c>
      <c r="D4">
        <f>'APAGADOS ANTENA'!H2</f>
        <v>11</v>
      </c>
      <c r="E4">
        <f t="shared" ref="E4:E7" si="4">B4+C4</f>
        <v>101</v>
      </c>
      <c r="F4">
        <f>'RESUMEN TOTAL'!B1</f>
        <v>506</v>
      </c>
      <c r="G4" s="36">
        <f t="shared" ref="G4:G7" si="5">E4/F4</f>
        <v>0.19960474308300397</v>
      </c>
    </row>
    <row r="5" spans="1:7" x14ac:dyDescent="0.25">
      <c r="A5" s="17">
        <f>'APAGADOS RADIO'!I3</f>
        <v>45173</v>
      </c>
      <c r="B5">
        <f>'APAGADOS RADIO'!I2+D5</f>
        <v>20</v>
      </c>
      <c r="C5">
        <f>'APAGADOS FIBRA'!I2</f>
        <v>93</v>
      </c>
      <c r="D5">
        <f>'APAGADOS ANTENA'!I2</f>
        <v>10</v>
      </c>
      <c r="E5">
        <f t="shared" si="4"/>
        <v>113</v>
      </c>
      <c r="F5">
        <f>'RESUMEN TOTAL'!B1</f>
        <v>506</v>
      </c>
      <c r="G5" s="36">
        <f t="shared" si="5"/>
        <v>0.22332015810276679</v>
      </c>
    </row>
    <row r="6" spans="1:7" x14ac:dyDescent="0.25">
      <c r="A6" s="17">
        <f>'APAGADOS RADIO'!J3</f>
        <v>45174</v>
      </c>
      <c r="B6">
        <f>'APAGADOS RADIO'!J2+D6</f>
        <v>15</v>
      </c>
      <c r="C6">
        <f>'APAGADOS FIBRA'!J2</f>
        <v>47</v>
      </c>
      <c r="D6">
        <f>'APAGADOS ANTENA'!J2</f>
        <v>9</v>
      </c>
      <c r="E6">
        <f t="shared" si="4"/>
        <v>62</v>
      </c>
      <c r="F6">
        <f>'RESUMEN TOTAL'!B1</f>
        <v>506</v>
      </c>
      <c r="G6" s="36">
        <f t="shared" si="5"/>
        <v>0.1225296442687747</v>
      </c>
    </row>
    <row r="7" spans="1:7" x14ac:dyDescent="0.25">
      <c r="A7" s="17">
        <f>'APAGADOS RADIO'!K3</f>
        <v>45175</v>
      </c>
      <c r="B7">
        <f>'APAGADOS RADIO'!K2+D7</f>
        <v>21</v>
      </c>
      <c r="C7">
        <f>'APAGADOS FIBRA'!K2</f>
        <v>82</v>
      </c>
      <c r="D7">
        <f>'APAGADOS ANTENA'!K2</f>
        <v>10</v>
      </c>
      <c r="E7">
        <f t="shared" si="4"/>
        <v>103</v>
      </c>
      <c r="F7">
        <f>'RESUMEN TOTAL'!B1</f>
        <v>506</v>
      </c>
      <c r="G7" s="36">
        <f t="shared" si="5"/>
        <v>0.20355731225296442</v>
      </c>
    </row>
    <row r="8" spans="1:7" x14ac:dyDescent="0.25">
      <c r="A8" s="17">
        <f>'APAGADOS RADIO'!L3</f>
        <v>45176</v>
      </c>
      <c r="B8">
        <f>'APAGADOS RADIO'!L2+D8</f>
        <v>14</v>
      </c>
      <c r="C8">
        <f>'APAGADOS FIBRA'!L2</f>
        <v>37</v>
      </c>
      <c r="D8">
        <f>'APAGADOS ANTENA'!L2</f>
        <v>9</v>
      </c>
      <c r="E8">
        <f t="shared" ref="E8:E18" si="6">B8+C8</f>
        <v>51</v>
      </c>
      <c r="F8">
        <f>'RESUMEN TOTAL'!B1</f>
        <v>506</v>
      </c>
      <c r="G8" s="36">
        <f t="shared" ref="G8:G18" si="7">E8/F8</f>
        <v>0.1007905138339921</v>
      </c>
    </row>
    <row r="9" spans="1:7" x14ac:dyDescent="0.25">
      <c r="A9" s="17">
        <f>'APAGADOS RADIO'!M3</f>
        <v>45177</v>
      </c>
      <c r="B9">
        <f>'APAGADOS RADIO'!M2+D9</f>
        <v>3</v>
      </c>
      <c r="C9">
        <f>'APAGADOS FIBRA'!M2</f>
        <v>36</v>
      </c>
      <c r="D9">
        <f>'APAGADOS ANTENA'!M2</f>
        <v>1</v>
      </c>
      <c r="E9">
        <f t="shared" si="6"/>
        <v>39</v>
      </c>
      <c r="F9">
        <f>'RESUMEN TOTAL'!B1</f>
        <v>506</v>
      </c>
      <c r="G9" s="36">
        <f t="shared" si="7"/>
        <v>7.7075098814229248E-2</v>
      </c>
    </row>
    <row r="10" spans="1:7" x14ac:dyDescent="0.25">
      <c r="A10" s="17">
        <f>'APAGADOS RADIO'!N3</f>
        <v>45178</v>
      </c>
      <c r="B10">
        <f>'APAGADOS RADIO'!N2+D10</f>
        <v>4</v>
      </c>
      <c r="C10">
        <f>'APAGADOS FIBRA'!N2</f>
        <v>26</v>
      </c>
      <c r="D10">
        <f>'APAGADOS ANTENA'!N2</f>
        <v>0</v>
      </c>
      <c r="E10">
        <f t="shared" si="6"/>
        <v>30</v>
      </c>
      <c r="F10">
        <f>'RESUMEN TOTAL'!B1</f>
        <v>506</v>
      </c>
      <c r="G10" s="36">
        <f t="shared" si="7"/>
        <v>5.9288537549407112E-2</v>
      </c>
    </row>
    <row r="11" spans="1:7" x14ac:dyDescent="0.25">
      <c r="A11" s="17">
        <f>'APAGADOS RADIO'!O3</f>
        <v>45179</v>
      </c>
      <c r="B11">
        <f>'APAGADOS RADIO'!O2+D11</f>
        <v>3</v>
      </c>
      <c r="C11">
        <f>'APAGADOS FIBRA'!O2</f>
        <v>28</v>
      </c>
      <c r="D11">
        <f>'APAGADOS ANTENA'!O2</f>
        <v>0</v>
      </c>
      <c r="E11">
        <f t="shared" si="6"/>
        <v>31</v>
      </c>
      <c r="F11">
        <f>'RESUMEN TOTAL'!B1</f>
        <v>506</v>
      </c>
      <c r="G11" s="36">
        <f t="shared" si="7"/>
        <v>6.1264822134387352E-2</v>
      </c>
    </row>
    <row r="12" spans="1:7" x14ac:dyDescent="0.25">
      <c r="A12" s="17">
        <f>'APAGADOS RADIO'!P3</f>
        <v>45180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506</v>
      </c>
      <c r="G12" s="36">
        <f t="shared" si="7"/>
        <v>0</v>
      </c>
    </row>
    <row r="13" spans="1:7" x14ac:dyDescent="0.25">
      <c r="A13" s="17">
        <f>'APAGADOS RADIO'!Q3</f>
        <v>45181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506</v>
      </c>
      <c r="G13" s="36">
        <f t="shared" si="7"/>
        <v>0</v>
      </c>
    </row>
    <row r="14" spans="1:7" x14ac:dyDescent="0.25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506</v>
      </c>
      <c r="G14" s="36">
        <f t="shared" si="7"/>
        <v>0</v>
      </c>
    </row>
    <row r="15" spans="1:7" x14ac:dyDescent="0.25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506</v>
      </c>
      <c r="G15" s="36">
        <f t="shared" si="7"/>
        <v>0</v>
      </c>
    </row>
    <row r="16" spans="1:7" x14ac:dyDescent="0.25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506</v>
      </c>
      <c r="G16" s="36">
        <f t="shared" si="7"/>
        <v>0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506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506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506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506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506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506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506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506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506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506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506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506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506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506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506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27</v>
      </c>
      <c r="C35">
        <f>paradas!K1</f>
        <v>27</v>
      </c>
      <c r="D35">
        <f>paradas!O1</f>
        <v>27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27</v>
      </c>
      <c r="C36">
        <f>paradas!K1</f>
        <v>27</v>
      </c>
      <c r="D36">
        <f>paradas!O1</f>
        <v>27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27</v>
      </c>
      <c r="C37">
        <f>paradas!K1</f>
        <v>27</v>
      </c>
      <c r="D37">
        <f>paradas!O1</f>
        <v>27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27</v>
      </c>
      <c r="C38">
        <f>paradas!K1</f>
        <v>27</v>
      </c>
      <c r="D38">
        <f>paradas!O1</f>
        <v>27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27</v>
      </c>
      <c r="C39">
        <f>paradas!K1</f>
        <v>27</v>
      </c>
      <c r="D39">
        <f>paradas!O1</f>
        <v>27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27</v>
      </c>
      <c r="C40">
        <f>paradas!K1</f>
        <v>27</v>
      </c>
      <c r="D40">
        <f>paradas!O1</f>
        <v>27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27</v>
      </c>
      <c r="C41">
        <f>paradas!K1</f>
        <v>27</v>
      </c>
      <c r="D41">
        <f>paradas!O1</f>
        <v>27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27</v>
      </c>
      <c r="C42">
        <f>paradas!K1</f>
        <v>27</v>
      </c>
      <c r="D42">
        <f>paradas!O1</f>
        <v>27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27</v>
      </c>
      <c r="C43">
        <f>paradas!K1</f>
        <v>27</v>
      </c>
      <c r="D43">
        <f>paradas!O1</f>
        <v>27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27</v>
      </c>
      <c r="C44">
        <f>paradas!K1</f>
        <v>27</v>
      </c>
      <c r="D44">
        <f>paradas!O1</f>
        <v>27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27</v>
      </c>
      <c r="C45">
        <f>paradas!K1</f>
        <v>27</v>
      </c>
      <c r="D45">
        <f>paradas!O1</f>
        <v>27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45181</v>
      </c>
      <c r="B46">
        <f>paradas!D1</f>
        <v>27</v>
      </c>
      <c r="C46">
        <f>paradas!K1</f>
        <v>27</v>
      </c>
      <c r="D46">
        <f>paradas!O1</f>
        <v>27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45182</v>
      </c>
      <c r="B47">
        <f>paradas!D1</f>
        <v>27</v>
      </c>
      <c r="C47">
        <f>paradas!K1</f>
        <v>27</v>
      </c>
      <c r="D47">
        <f>paradas!O1</f>
        <v>27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45183</v>
      </c>
      <c r="B48">
        <f>paradas!D1</f>
        <v>27</v>
      </c>
      <c r="C48">
        <f>paradas!K1</f>
        <v>27</v>
      </c>
      <c r="D48">
        <f>paradas!O1</f>
        <v>27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45184</v>
      </c>
      <c r="B49">
        <f>paradas!D1</f>
        <v>27</v>
      </c>
      <c r="C49">
        <f>paradas!K1</f>
        <v>27</v>
      </c>
      <c r="D49">
        <f>paradas!O1</f>
        <v>27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45185</v>
      </c>
      <c r="B50">
        <f>paradas!D1</f>
        <v>27</v>
      </c>
      <c r="C50">
        <f>paradas!K1</f>
        <v>27</v>
      </c>
      <c r="D50">
        <f>paradas!O1</f>
        <v>27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27</v>
      </c>
      <c r="C51">
        <f>paradas!K1</f>
        <v>27</v>
      </c>
      <c r="D51">
        <f>paradas!O1</f>
        <v>27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27</v>
      </c>
      <c r="C52">
        <f>paradas!K1</f>
        <v>27</v>
      </c>
      <c r="D52">
        <f>paradas!O1</f>
        <v>27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27</v>
      </c>
      <c r="C53">
        <f>paradas!K1</f>
        <v>27</v>
      </c>
      <c r="D53">
        <f>paradas!O1</f>
        <v>27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27</v>
      </c>
      <c r="C54">
        <f>paradas!K1</f>
        <v>27</v>
      </c>
      <c r="D54">
        <f>paradas!O1</f>
        <v>27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27</v>
      </c>
      <c r="C55">
        <f>paradas!K1</f>
        <v>27</v>
      </c>
      <c r="D55">
        <f>paradas!O1</f>
        <v>27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27</v>
      </c>
      <c r="C56">
        <f>paradas!K1</f>
        <v>27</v>
      </c>
      <c r="D56">
        <f>paradas!O1</f>
        <v>27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27</v>
      </c>
      <c r="C57">
        <f>paradas!K1</f>
        <v>27</v>
      </c>
      <c r="D57">
        <f>paradas!O1</f>
        <v>27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27</v>
      </c>
      <c r="C58">
        <f>paradas!K1</f>
        <v>27</v>
      </c>
      <c r="D58">
        <f>paradas!O1</f>
        <v>27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27</v>
      </c>
      <c r="C59">
        <f>paradas!K1</f>
        <v>27</v>
      </c>
      <c r="D59">
        <f>paradas!O1</f>
        <v>27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27</v>
      </c>
      <c r="C60">
        <f>paradas!K1</f>
        <v>27</v>
      </c>
      <c r="D60">
        <f>paradas!O1</f>
        <v>27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27</v>
      </c>
      <c r="C61">
        <f>paradas!K1</f>
        <v>27</v>
      </c>
      <c r="D61">
        <f>paradas!O1</f>
        <v>27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27</v>
      </c>
      <c r="C62">
        <f>paradas!K1</f>
        <v>27</v>
      </c>
      <c r="D62">
        <f>paradas!O1</f>
        <v>27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27</v>
      </c>
      <c r="C63">
        <f>paradas!K1</f>
        <v>27</v>
      </c>
      <c r="D63">
        <f>paradas!O1</f>
        <v>27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27</v>
      </c>
      <c r="C64">
        <f>paradas!K1</f>
        <v>27</v>
      </c>
      <c r="D64">
        <f>paradas!O1</f>
        <v>27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27</v>
      </c>
      <c r="C65">
        <f>paradas!K1</f>
        <v>27</v>
      </c>
      <c r="D65">
        <f>paradas!O1</f>
        <v>27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46" workbookViewId="0">
      <selection activeCell="A53" sqref="A5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1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1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1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1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2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1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1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1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1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2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1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1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1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1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2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1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1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1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1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2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1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1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1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1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2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506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5.9288537549407112E-2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5.9288537549407112E-2</v>
      </c>
      <c r="F60" s="131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2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506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6.1264822134387352E-2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6.1264822134387352E-2</v>
      </c>
      <c r="F67" s="131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6.1264822134387352E-2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6.1264822134387352E-2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506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1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f>D74-C75</f>
        <v>0</v>
      </c>
      <c r="E75" s="69">
        <f>D75/C72</f>
        <v>0</v>
      </c>
      <c r="F75" s="131"/>
      <c r="G75" s="67" t="s">
        <v>1153</v>
      </c>
      <c r="H75" s="121">
        <v>0</v>
      </c>
      <c r="I75" s="125"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0</v>
      </c>
      <c r="D76" s="72">
        <f>D75-C76</f>
        <v>0</v>
      </c>
      <c r="E76" s="92">
        <f>D76/C72</f>
        <v>0</v>
      </c>
      <c r="F76" s="131"/>
      <c r="G76" s="67" t="s">
        <v>1420</v>
      </c>
      <c r="H76" s="121">
        <v>0</v>
      </c>
      <c r="I76" s="126">
        <v>0</v>
      </c>
      <c r="J76" s="110" t="e">
        <f>I76/H76</f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1"/>
      <c r="G77" s="67" t="s">
        <v>1426</v>
      </c>
      <c r="H77" s="121">
        <v>0</v>
      </c>
      <c r="I77" s="127">
        <v>0</v>
      </c>
      <c r="J77" s="113" t="e">
        <f>I77/H77</f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v>0.16</v>
      </c>
      <c r="F78" s="132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506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1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1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v>0</v>
      </c>
      <c r="D83" s="72">
        <v>0</v>
      </c>
      <c r="E83" s="92">
        <f>D83/C79</f>
        <v>0</v>
      </c>
      <c r="F83" s="131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1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0.17</v>
      </c>
      <c r="F85" s="132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506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1"/>
      <c r="G88" s="117" t="s">
        <v>1418</v>
      </c>
      <c r="H88" s="120"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1"/>
      <c r="G89" s="67" t="s">
        <v>1153</v>
      </c>
      <c r="H89" s="121">
        <v>0</v>
      </c>
      <c r="I89" s="125">
        <f>AUXILIAR!E41</f>
        <v>3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f>D89-C90</f>
        <v>0</v>
      </c>
      <c r="E90" s="92">
        <f>D90/C86</f>
        <v>0</v>
      </c>
      <c r="F90" s="131"/>
      <c r="G90" s="67" t="s">
        <v>1420</v>
      </c>
      <c r="H90" s="121">
        <v>0</v>
      </c>
      <c r="I90" s="126">
        <f>AUXILIAR!F41</f>
        <v>2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7.0000000000000007E-2</v>
      </c>
      <c r="F91" s="131"/>
      <c r="G91" s="67" t="s">
        <v>1426</v>
      </c>
      <c r="H91" s="121"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f>Hoja1!R6</f>
        <v>0</v>
      </c>
      <c r="F92" s="132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506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506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506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506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506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506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506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v>0</v>
      </c>
      <c r="I138" s="125">
        <f>AUXILIAR!E54</f>
        <v>0</v>
      </c>
      <c r="J138" s="115" t="e">
        <f t="shared" ref="J138:J140" si="12">I138/H138</f>
        <v>#DIV/0!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v>0</v>
      </c>
      <c r="I139" s="126">
        <f>AUXILIAR!F54</f>
        <v>0</v>
      </c>
      <c r="J139" s="110" t="e">
        <f t="shared" si="12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v>0</v>
      </c>
      <c r="I140" s="127">
        <f t="shared" ref="I140" si="13">SUM(I138:I139)</f>
        <v>0</v>
      </c>
      <c r="J140" s="113" t="e">
        <f t="shared" si="12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506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v>0</v>
      </c>
      <c r="I145" s="125">
        <f>AUXILIAR!E55</f>
        <v>0</v>
      </c>
      <c r="J145" s="115" t="e">
        <f t="shared" ref="J145:J147" si="14">I145/H145</f>
        <v>#DIV/0!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v>0</v>
      </c>
      <c r="I146" s="126">
        <f>AUXILIAR!F55</f>
        <v>0</v>
      </c>
      <c r="J146" s="110" t="e">
        <f t="shared" si="14"/>
        <v>#DIV/0!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v>0</v>
      </c>
      <c r="I147" s="127">
        <f t="shared" ref="I147" si="15">SUM(I145:I146)</f>
        <v>0</v>
      </c>
      <c r="J147" s="113" t="e">
        <f t="shared" si="14"/>
        <v>#DIV/0!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506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v>0</v>
      </c>
      <c r="I152" s="125">
        <v>0</v>
      </c>
      <c r="J152" s="115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v>0</v>
      </c>
      <c r="I153" s="126">
        <v>0</v>
      </c>
      <c r="J153" s="110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v>0</v>
      </c>
      <c r="I154" s="127">
        <v>0</v>
      </c>
      <c r="J154" s="113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506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v>0</v>
      </c>
      <c r="I159" s="125">
        <f>AUXILIAR!E57</f>
        <v>0</v>
      </c>
      <c r="J159" s="115" t="e">
        <f t="shared" ref="J159:J161" si="17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v>0</v>
      </c>
      <c r="I160" s="126">
        <f>AUXILIAR!F57</f>
        <v>0</v>
      </c>
      <c r="J160" s="110" t="e">
        <f t="shared" si="17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v>0</v>
      </c>
      <c r="I161" s="127">
        <f t="shared" ref="I161" si="18">SUM(I159:I160)</f>
        <v>0</v>
      </c>
      <c r="J161" s="113" t="e">
        <f t="shared" si="17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506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v>0</v>
      </c>
      <c r="I166" s="125">
        <v>0</v>
      </c>
      <c r="J166" s="115" t="e">
        <f t="shared" ref="J166:J168" si="19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v>0</v>
      </c>
      <c r="I167" s="126">
        <v>0</v>
      </c>
      <c r="J167" s="110" t="e">
        <f t="shared" si="19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v>0</v>
      </c>
      <c r="I168" s="127">
        <v>0</v>
      </c>
      <c r="J168" s="113" t="e">
        <f t="shared" si="19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506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v>0</v>
      </c>
      <c r="I173" s="125">
        <v>0</v>
      </c>
      <c r="J173" s="115" t="e">
        <f t="shared" ref="J173:J175" si="20">I173/H173</f>
        <v>#DIV/0!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v>0</v>
      </c>
      <c r="I174" s="126">
        <v>0</v>
      </c>
      <c r="J174" s="110" t="e">
        <f t="shared" si="20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v>0</v>
      </c>
      <c r="I175" s="127">
        <v>0</v>
      </c>
      <c r="J175" s="113" t="e">
        <f t="shared" si="20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506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v>0</v>
      </c>
      <c r="I180" s="125">
        <v>0</v>
      </c>
      <c r="J180" s="115" t="e">
        <f t="shared" ref="J180:J182" si="21">I180/H180</f>
        <v>#DIV/0!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v>0</v>
      </c>
      <c r="I181" s="126">
        <v>0</v>
      </c>
      <c r="J181" s="110" t="e">
        <f t="shared" si="21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v>0</v>
      </c>
      <c r="I182" s="127">
        <f t="shared" ref="I182" si="22">SUM(I180:I181)</f>
        <v>0</v>
      </c>
      <c r="J182" s="113" t="e">
        <f t="shared" si="21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506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3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v>0</v>
      </c>
      <c r="I188" s="126">
        <f>paradas!AF3</f>
        <v>0</v>
      </c>
      <c r="J188" s="110" t="e">
        <f t="shared" si="23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v>0</v>
      </c>
      <c r="I189" s="127">
        <f t="shared" ref="I189" si="24">SUM(I187:I188)</f>
        <v>0</v>
      </c>
      <c r="J189" s="113" t="e">
        <f t="shared" si="23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506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v>0</v>
      </c>
      <c r="I194" s="125">
        <v>0</v>
      </c>
      <c r="J194" s="115" t="e">
        <f t="shared" ref="J194:J196" si="25">I194/H194</f>
        <v>#DIV/0!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v>0</v>
      </c>
      <c r="I195" s="126">
        <v>0</v>
      </c>
      <c r="J195" s="110" t="e">
        <f t="shared" si="25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v>0</v>
      </c>
      <c r="I196" s="127">
        <v>0</v>
      </c>
      <c r="J196" s="113" t="e">
        <f t="shared" si="25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506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6">I201/H201</f>
        <v>#DIV/0!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v>0</v>
      </c>
      <c r="I202" s="126">
        <f>AUXILIAR!F63</f>
        <v>0</v>
      </c>
      <c r="J202" s="110" t="e">
        <f t="shared" si="26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v>0</v>
      </c>
      <c r="I203" s="127">
        <f t="shared" ref="I203" si="27">SUM(I201:I202)</f>
        <v>0</v>
      </c>
      <c r="J203" s="113" t="e">
        <f t="shared" si="26"/>
        <v>#DIV/0!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506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v>0</v>
      </c>
      <c r="I208" s="125">
        <v>0</v>
      </c>
      <c r="J208" s="115" t="e">
        <f t="shared" ref="J208:J210" si="28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v>0</v>
      </c>
      <c r="I209" s="126">
        <v>0</v>
      </c>
      <c r="J209" s="110" t="e">
        <f t="shared" si="28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v>0</v>
      </c>
      <c r="I210" s="127">
        <v>0</v>
      </c>
      <c r="J210" s="113" t="e">
        <f t="shared" si="28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I6" sqref="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TOTAL'!C5:C517,"=BONOMO")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39</v>
      </c>
      <c r="H3" s="53">
        <f>COUNTIFS('RESUMEN TOTAL'!C5:C518, "=BONOMO",'RESUMEN TOTAL'!N5:N518,"=APAGADO")</f>
        <v>39</v>
      </c>
      <c r="I3" s="53">
        <f>COUNTIFS('RESUMEN TOTAL'!C5:C518, "=BONOMO",'RESUMEN TOTAL'!O5:O518,"=APAGADO")</f>
        <v>41</v>
      </c>
      <c r="J3" s="53">
        <f>COUNTIFS('RESUMEN TOTAL'!C5:C518, "=BONOMO",'RESUMEN TOTAL'!P5:P518,"=APAGADO")</f>
        <v>15</v>
      </c>
      <c r="K3" s="53">
        <f>COUNTIFS('RESUMEN TOTAL'!C5:C518, "=BONOMO",'RESUMEN TOTAL'!Q5:Q518,"=APAGADO")</f>
        <v>24</v>
      </c>
      <c r="L3" s="53">
        <f>COUNTIFS('RESUMEN TOTAL'!C5:C518, "=BONOMO",'RESUMEN TOTAL'!R5:R518,"=APAGADO")</f>
        <v>31</v>
      </c>
      <c r="M3" s="53">
        <f>COUNTIFS('RESUMEN TOTAL'!C5:C518, "=BONOMO",'RESUMEN TOTAL'!S5:S518,"=APAGADO")</f>
        <v>23</v>
      </c>
      <c r="N3" s="53">
        <f>COUNTIFS('RESUMEN TOTAL'!C5:C518, "=BONOMO",'RESUMEN TOTAL'!T5:T518,"=APAGADO")</f>
        <v>14</v>
      </c>
      <c r="O3" s="53">
        <f>COUNTIFS('RESUMEN TOTAL'!C5:C518, "=BONOMO",'RESUMEN TOTAL'!U5:U518,"=APAGADO")</f>
        <v>16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19</v>
      </c>
      <c r="G5" s="56">
        <f>COUNTIFS('RESUMEN TOTAL'!C3:C514, "=COSEIDI",'RESUMEN TOTAL'!M3:M514,"=APAGADO")</f>
        <v>62</v>
      </c>
      <c r="H5" s="56">
        <f>COUNTIFS('RESUMEN TOTAL'!C5:C502, "=COSEIDI",'RESUMEN TOTAL'!N5:N502,"=APAGADO")</f>
        <v>62</v>
      </c>
      <c r="I5" s="56">
        <f>COUNTIFS('RESUMEN TOTAL'!C5:C502, "=COSEIDI",'RESUMEN TOTAL'!O5:O502,"=APAGADO")</f>
        <v>72</v>
      </c>
      <c r="J5" s="56">
        <f>COUNTIFS('RESUMEN TOTAL'!C5:C502, "=COSEIDI",'RESUMEN TOTAL'!P5:P502,"=APAGADO")</f>
        <v>47</v>
      </c>
      <c r="K5" s="56">
        <f>COUNTIFS('RESUMEN TOTAL'!C5:C502, "=COSEIDI",'RESUMEN TOTAL'!Q5:Q502,"=APAGADO")</f>
        <v>79</v>
      </c>
      <c r="L5" s="56">
        <f>COUNTIFS('RESUMEN TOTAL'!C5:C502, "=COSEIDI",'RESUMEN TOTAL'!R5:R502,"=APAGADO")</f>
        <v>20</v>
      </c>
      <c r="M5" s="56">
        <f>COUNTIFS('RESUMEN TOTAL'!C5:C502, "=COSEIDI",'RESUMEN TOTAL'!S5:S502,"=APAGADO")</f>
        <v>16</v>
      </c>
      <c r="N5" s="56">
        <f>COUNTIFS('RESUMEN TOTAL'!C5:C502, "=COSEIDI",'RESUMEN TOTAL'!T5:T502,"=APAGADO")</f>
        <v>16</v>
      </c>
      <c r="O5" s="56">
        <f>COUNTIFS('RESUMEN TOTAL'!C5:C502, "=COSEIDI",'RESUMEN TOTAL'!U5:U502,"=APAGADO")</f>
        <v>15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82" activePane="bottomRight" state="frozen"/>
      <selection pane="topRight" activeCell="F1" sqref="F1"/>
      <selection pane="bottomLeft" activeCell="A5" sqref="A5"/>
      <selection pane="bottomRight" activeCell="C647" sqref="C64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27</v>
      </c>
      <c r="E1" s="101" t="s">
        <v>1413</v>
      </c>
      <c r="F1" s="101"/>
      <c r="G1" s="101"/>
      <c r="H1" s="102">
        <f>COUNTIFS(E5:E601,"=GPON")</f>
        <v>54</v>
      </c>
      <c r="I1" s="103" t="s">
        <v>1414</v>
      </c>
      <c r="J1" s="103"/>
      <c r="K1" s="104">
        <f>COUNTIFS(D5:D601,"=GFIJA")</f>
        <v>27</v>
      </c>
      <c r="L1" s="105" t="s">
        <v>1415</v>
      </c>
      <c r="M1" s="105"/>
      <c r="N1" s="105"/>
      <c r="O1" s="106">
        <f>COUNTIFS(D5:D601,"=INTERCOMUNICADOR")</f>
        <v>27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 t="str">
        <f>'RESUMEN TOTAL'!N463</f>
        <v>APAGADO</v>
      </c>
      <c r="I463" s="100" t="str">
        <f>'RESUMEN TOTAL'!O463</f>
        <v>APAGADO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 t="str">
        <f>'RESUMEN TOTAL'!N464</f>
        <v>APAGADO</v>
      </c>
      <c r="I464" s="100" t="str">
        <f>'RESUMEN TOTAL'!O464</f>
        <v>APAGADO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 t="str">
        <f>'RESUMEN TOTAL'!N475</f>
        <v>APAGADO</v>
      </c>
      <c r="I475" s="19" t="str">
        <f>'RESUMEN TOTAL'!O475</f>
        <v>APAGADO</v>
      </c>
      <c r="J475" s="19" t="str">
        <f>'RESUMEN TOTAL'!P475</f>
        <v>APAGADO</v>
      </c>
      <c r="K475" s="19" t="str">
        <f>'RESUMEN TOTAL'!Q475</f>
        <v>APAGADO</v>
      </c>
      <c r="L475" s="19" t="str">
        <f>'RESUMEN TOTAL'!R475</f>
        <v>APAGADO</v>
      </c>
      <c r="M475" s="19" t="str">
        <f>'RESUMEN TOTAL'!S475</f>
        <v>APAGADO</v>
      </c>
      <c r="N475" s="19" t="str">
        <f>'RESUMEN TOTAL'!T475</f>
        <v>APAGADO</v>
      </c>
      <c r="O475" s="19" t="str">
        <f>'RESUMEN TOTAL'!U475</f>
        <v>APAGADO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 t="str">
        <f>'RESUMEN TOTAL'!N476</f>
        <v>APAGADO</v>
      </c>
      <c r="I476" s="19" t="str">
        <f>'RESUMEN TOTAL'!O476</f>
        <v>APAGADO</v>
      </c>
      <c r="J476" s="19" t="str">
        <f>'RESUMEN TOTAL'!P476</f>
        <v>APAGADO</v>
      </c>
      <c r="K476" s="19" t="str">
        <f>'RESUMEN TOTAL'!Q476</f>
        <v>APAGADO</v>
      </c>
      <c r="L476" s="19" t="str">
        <f>'RESUMEN TOTAL'!R476</f>
        <v>APAGADO</v>
      </c>
      <c r="M476" s="19" t="str">
        <f>'RESUMEN TOTAL'!S476</f>
        <v>APAGADO</v>
      </c>
      <c r="N476" s="19" t="str">
        <f>'RESUMEN TOTAL'!T476</f>
        <v>APAGADO</v>
      </c>
      <c r="O476" s="19" t="str">
        <f>'RESUMEN TOTAL'!U476</f>
        <v>APAGADO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 t="str">
        <f>'RESUMEN TOTAL'!N477</f>
        <v>APAGADO</v>
      </c>
      <c r="I477" s="19">
        <f>'RESUMEN TOTAL'!O477</f>
        <v>0</v>
      </c>
      <c r="J477" s="19" t="str">
        <f>'RESUMEN TOTAL'!P477</f>
        <v>APAGADO</v>
      </c>
      <c r="K477" s="19">
        <f>'RESUMEN TOTAL'!Q477</f>
        <v>0</v>
      </c>
      <c r="L477" s="19" t="str">
        <f>'RESUMEN TOTAL'!R477</f>
        <v>APAGADO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 t="str">
        <f>'RESUMEN TOTAL'!N478</f>
        <v>APAGADO</v>
      </c>
      <c r="I478" s="19">
        <f>'RESUMEN TOTAL'!O478</f>
        <v>0</v>
      </c>
      <c r="J478" s="19" t="str">
        <f>'RESUMEN TOTAL'!P478</f>
        <v>APAGADO</v>
      </c>
      <c r="K478" s="19">
        <f>'RESUMEN TOTAL'!Q478</f>
        <v>0</v>
      </c>
      <c r="L478" s="19" t="str">
        <f>'RESUMEN TOTAL'!R478</f>
        <v>APAGADO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25">
      <c r="A479" t="str">
        <f>'RESUMEN TOTAL'!A479</f>
        <v>PARADAS SEGURAS</v>
      </c>
      <c r="B479" s="33" t="str">
        <f>'RESUMEN TOTAL'!B479</f>
        <v>32 C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 t="str">
        <f>'RESUMEN TOTAL'!O479</f>
        <v>APAGADO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 t="str">
        <f>'RESUMEN TOTAL'!N486</f>
        <v>APAGADO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25">
      <c r="A487" t="str">
        <f>'RESUMEN TOTAL'!A487</f>
        <v>PARADAS SEGURAS</v>
      </c>
      <c r="B487" s="33" t="str">
        <f>'RESUMEN TOTAL'!B487</f>
        <v>36 C</v>
      </c>
      <c r="C487" t="str">
        <f>'RESUMEN TOTAL'!D487</f>
        <v>Hudson y Transol</v>
      </c>
      <c r="D487" s="33" t="str">
        <f>'RESUMEN TOTAL'!E487</f>
        <v>GFIJA</v>
      </c>
      <c r="E487" s="33" t="str">
        <f>'RESUMEN TOTAL'!F487</f>
        <v>GPON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 t="e">
        <f>'RESUMEN TOTAL'!#REF!</f>
        <v>#REF!</v>
      </c>
    </row>
    <row r="488" spans="1:36" hidden="1" x14ac:dyDescent="0.25">
      <c r="A488" t="str">
        <f>'RESUMEN TOTAL'!A488</f>
        <v>PARADAS SEGURAS</v>
      </c>
      <c r="B488" s="33" t="str">
        <f>'RESUMEN TOTAL'!B488</f>
        <v>36 I</v>
      </c>
      <c r="C488" t="str">
        <f>'RESUMEN TOTAL'!D488</f>
        <v>Hudson y Transol</v>
      </c>
      <c r="D488" s="33" t="str">
        <f>'RESUMEN TOTAL'!E488</f>
        <v>INTERCOMUNICADOR</v>
      </c>
      <c r="E488" s="33" t="str">
        <f>'RESUMEN TOTAL'!F488</f>
        <v>GPON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 t="e">
        <f>'RESUMEN TOTAL'!#REF!</f>
        <v>#REF!</v>
      </c>
    </row>
    <row r="489" spans="1:36" hidden="1" x14ac:dyDescent="0.25">
      <c r="A489" t="str">
        <f>'RESUMEN TOTAL'!A489</f>
        <v>PARADAS SEGURAS</v>
      </c>
      <c r="B489" s="33" t="str">
        <f>'RESUMEN TOTAL'!B489</f>
        <v>37 C</v>
      </c>
      <c r="C489" t="str">
        <f>'RESUMEN TOTAL'!D489</f>
        <v>Hudson y Jose Ingeniero Este</v>
      </c>
      <c r="D489" s="33" t="str">
        <f>'RESUMEN TOTAL'!E489</f>
        <v>GFIJA</v>
      </c>
      <c r="E489" s="33" t="str">
        <f>'RESUMEN TOTAL'!F489</f>
        <v>GPON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 t="e">
        <f>'RESUMEN TOTAL'!#REF!</f>
        <v>#REF!</v>
      </c>
    </row>
    <row r="490" spans="1:36" hidden="1" x14ac:dyDescent="0.25">
      <c r="A490" t="str">
        <f>'RESUMEN TOTAL'!A490</f>
        <v>PARADAS SEGURAS</v>
      </c>
      <c r="B490" s="33" t="str">
        <f>'RESUMEN TOTAL'!B490</f>
        <v xml:space="preserve">37 I </v>
      </c>
      <c r="C490" t="str">
        <f>'RESUMEN TOTAL'!D490</f>
        <v>Hudson y Jose Ingeniero Este</v>
      </c>
      <c r="D490" s="33" t="str">
        <f>'RESUMEN TOTAL'!E490</f>
        <v>INTERCOMUNICADOR</v>
      </c>
      <c r="E490" s="33" t="str">
        <f>'RESUMEN TOTAL'!F490</f>
        <v>GPON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 t="e">
        <f>'RESUMEN TOTAL'!#REF!</f>
        <v>#REF!</v>
      </c>
    </row>
    <row r="491" spans="1:36" hidden="1" x14ac:dyDescent="0.25">
      <c r="A491" t="str">
        <f>'RESUMEN TOTAL'!A491</f>
        <v>PARADAS SEGURAS</v>
      </c>
      <c r="B491" s="33" t="str">
        <f>'RESUMEN TOTAL'!B491</f>
        <v>38 C</v>
      </c>
      <c r="C491" t="str">
        <f>'RESUMEN TOTAL'!D491</f>
        <v>Hudson y Cacheuta Oeste</v>
      </c>
      <c r="D491" s="33" t="str">
        <f>'RESUMEN TOTAL'!E491</f>
        <v>GFIJA</v>
      </c>
      <c r="E491" s="33" t="str">
        <f>'RESUMEN TOTAL'!F491</f>
        <v>GPON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 t="e">
        <f>'RESUMEN TOTAL'!#REF!</f>
        <v>#REF!</v>
      </c>
    </row>
    <row r="492" spans="1:36" hidden="1" x14ac:dyDescent="0.25">
      <c r="A492" t="str">
        <f>'RESUMEN TOTAL'!A492</f>
        <v>PARADAS SEGURAS</v>
      </c>
      <c r="B492" s="33" t="str">
        <f>'RESUMEN TOTAL'!B492</f>
        <v>38 I</v>
      </c>
      <c r="C492" t="str">
        <f>'RESUMEN TOTAL'!D492</f>
        <v>Hudson y Cacheuta Oeste</v>
      </c>
      <c r="D492" s="33" t="str">
        <f>'RESUMEN TOTAL'!E492</f>
        <v>INTERCOMUNICADOR</v>
      </c>
      <c r="E492" s="33" t="str">
        <f>'RESUMEN TOTAL'!F492</f>
        <v>GPON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 t="e">
        <f>'RESUMEN TOTAL'!#REF!</f>
        <v>#REF!</v>
      </c>
    </row>
    <row r="493" spans="1:36" hidden="1" x14ac:dyDescent="0.25">
      <c r="A493" t="str">
        <f>'RESUMEN TOTAL'!A493</f>
        <v>PARADAS SEGURAS</v>
      </c>
      <c r="B493" s="33" t="str">
        <f>'RESUMEN TOTAL'!B493</f>
        <v>39 C</v>
      </c>
      <c r="C493" t="str">
        <f>'RESUMEN TOTAL'!D493</f>
        <v>Hudson y Groussac Este</v>
      </c>
      <c r="D493" s="33" t="str">
        <f>'RESUMEN TOTAL'!E493</f>
        <v>GFIJA</v>
      </c>
      <c r="E493" s="33" t="str">
        <f>'RESUMEN TOTAL'!F493</f>
        <v>GPON</v>
      </c>
      <c r="F493" s="19">
        <f>'RESUMEN TOTAL'!L493</f>
        <v>0</v>
      </c>
      <c r="G493" s="19" t="str">
        <f>'RESUMEN TOTAL'!M493</f>
        <v>APAGADO</v>
      </c>
      <c r="H493" s="88" t="str">
        <f>'RESUMEN TOTAL'!N493</f>
        <v>APAGADO</v>
      </c>
      <c r="I493" s="19" t="str">
        <f>'RESUMEN TOTAL'!O493</f>
        <v>APAGADO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 t="e">
        <f>'RESUMEN TOTAL'!#REF!</f>
        <v>#REF!</v>
      </c>
    </row>
    <row r="494" spans="1:36" hidden="1" x14ac:dyDescent="0.25">
      <c r="A494" t="str">
        <f>'RESUMEN TOTAL'!A494</f>
        <v>PARADAS SEGURAS</v>
      </c>
      <c r="B494" s="33" t="str">
        <f>'RESUMEN TOTAL'!B494</f>
        <v>39 I</v>
      </c>
      <c r="C494" t="str">
        <f>'RESUMEN TOTAL'!D494</f>
        <v>Hudson y Groussac Este</v>
      </c>
      <c r="D494" s="33" t="str">
        <f>'RESUMEN TOTAL'!E494</f>
        <v>INTERCOMUNICADOR</v>
      </c>
      <c r="E494" s="33" t="str">
        <f>'RESUMEN TOTAL'!F494</f>
        <v>GPON</v>
      </c>
      <c r="F494" s="19">
        <f>'RESUMEN TOTAL'!L494</f>
        <v>0</v>
      </c>
      <c r="G494" s="19" t="str">
        <f>'RESUMEN TOTAL'!M494</f>
        <v>APAGADO</v>
      </c>
      <c r="H494" s="88" t="str">
        <f>'RESUMEN TOTAL'!N494</f>
        <v>APAGADO</v>
      </c>
      <c r="I494" s="19" t="str">
        <f>'RESUMEN TOTAL'!O494</f>
        <v>APAGADO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 t="e">
        <f>'RESUMEN TOTAL'!#REF!</f>
        <v>#REF!</v>
      </c>
    </row>
    <row r="495" spans="1:36" hidden="1" x14ac:dyDescent="0.25">
      <c r="A495" t="str">
        <f>'RESUMEN TOTAL'!A495</f>
        <v>PARADAS SEGURAS</v>
      </c>
      <c r="B495" s="33" t="str">
        <f>'RESUMEN TOTAL'!B495</f>
        <v>40 C</v>
      </c>
      <c r="C495" t="str">
        <f>'RESUMEN TOTAL'!D495</f>
        <v>Hudson y Groussac Oeste</v>
      </c>
      <c r="D495" s="33" t="str">
        <f>'RESUMEN TOTAL'!E495</f>
        <v>GFIJA</v>
      </c>
      <c r="E495" s="33" t="str">
        <f>'RESUMEN TOTAL'!F495</f>
        <v>GPON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 t="e">
        <f>'RESUMEN TOTAL'!#REF!</f>
        <v>#REF!</v>
      </c>
    </row>
    <row r="496" spans="1:36" hidden="1" x14ac:dyDescent="0.25">
      <c r="A496" t="str">
        <f>'RESUMEN TOTAL'!A496</f>
        <v>PARADAS SEGURAS</v>
      </c>
      <c r="B496" s="33" t="str">
        <f>'RESUMEN TOTAL'!B496</f>
        <v>40 I</v>
      </c>
      <c r="C496" t="str">
        <f>'RESUMEN TOTAL'!D496</f>
        <v>Hudson y Groussac Oeste</v>
      </c>
      <c r="D496" s="33" t="str">
        <f>'RESUMEN TOTAL'!E496</f>
        <v>INTERCOMUNICADOR</v>
      </c>
      <c r="E496" s="33" t="str">
        <f>'RESUMEN TOTAL'!F496</f>
        <v>GPON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 t="e">
        <f>'RESUMEN TOTAL'!#REF!</f>
        <v>#REF!</v>
      </c>
    </row>
    <row r="497" spans="1:36" hidden="1" x14ac:dyDescent="0.25">
      <c r="A497" t="str">
        <f>'RESUMEN TOTAL'!A497</f>
        <v>PARADAS SEGURAS</v>
      </c>
      <c r="B497" s="33" t="str">
        <f>'RESUMEN TOTAL'!B497</f>
        <v>41 C</v>
      </c>
      <c r="C497" t="str">
        <f>'RESUMEN TOTAL'!D497</f>
        <v>Hudson y Dumas Este</v>
      </c>
      <c r="D497" s="33" t="str">
        <f>'RESUMEN TOTAL'!E497</f>
        <v>GFIJA</v>
      </c>
      <c r="E497" s="33" t="str">
        <f>'RESUMEN TOTAL'!F497</f>
        <v>GPON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 t="e">
        <f>'RESUMEN TOTAL'!#REF!</f>
        <v>#REF!</v>
      </c>
    </row>
    <row r="498" spans="1:36" hidden="1" x14ac:dyDescent="0.25">
      <c r="A498" t="str">
        <f>'RESUMEN TOTAL'!A498</f>
        <v>PARADAS SEGURAS</v>
      </c>
      <c r="B498" s="33" t="str">
        <f>'RESUMEN TOTAL'!B498</f>
        <v>41 I</v>
      </c>
      <c r="C498" t="str">
        <f>'RESUMEN TOTAL'!D498</f>
        <v>Hudson y Dumas Este</v>
      </c>
      <c r="D498" s="33" t="str">
        <f>'RESUMEN TOTAL'!E498</f>
        <v>INTERCOMUNICADOR</v>
      </c>
      <c r="E498" s="33" t="str">
        <f>'RESUMEN TOTAL'!F498</f>
        <v>GPON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 t="e">
        <f>'RESUMEN TOTAL'!#REF!</f>
        <v>#REF!</v>
      </c>
    </row>
    <row r="499" spans="1:36" hidden="1" x14ac:dyDescent="0.25">
      <c r="A499" t="str">
        <f>'RESUMEN TOTAL'!A499</f>
        <v>PARADAS SEGURAS</v>
      </c>
      <c r="B499" s="33" t="str">
        <f>'RESUMEN TOTAL'!B499</f>
        <v>42 C</v>
      </c>
      <c r="C499" t="str">
        <f>'RESUMEN TOTAL'!D499</f>
        <v>Hudson y Dumas Oeste</v>
      </c>
      <c r="D499" s="33" t="str">
        <f>'RESUMEN TOTAL'!E499</f>
        <v>GFIJA</v>
      </c>
      <c r="E499" s="33" t="str">
        <f>'RESUMEN TOTAL'!F499</f>
        <v>GPON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 t="e">
        <f>'RESUMEN TOTAL'!#REF!</f>
        <v>#REF!</v>
      </c>
    </row>
    <row r="500" spans="1:36" hidden="1" x14ac:dyDescent="0.25">
      <c r="A500" t="str">
        <f>'RESUMEN TOTAL'!A500</f>
        <v>PARADAS SEGURAS</v>
      </c>
      <c r="B500" s="33" t="str">
        <f>'RESUMEN TOTAL'!B500</f>
        <v>42 I</v>
      </c>
      <c r="C500" t="str">
        <f>'RESUMEN TOTAL'!D500</f>
        <v>Hudson y Dumas Oeste</v>
      </c>
      <c r="D500" s="33" t="str">
        <f>'RESUMEN TOTAL'!E500</f>
        <v>INTERCOMUNICADOR</v>
      </c>
      <c r="E500" s="33" t="str">
        <f>'RESUMEN TOTAL'!F500</f>
        <v>GPON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 t="e">
        <f>'RESUMEN TOTAL'!#REF!</f>
        <v>#REF!</v>
      </c>
    </row>
    <row r="501" spans="1:36" hidden="1" x14ac:dyDescent="0.25">
      <c r="A501" t="str">
        <f>'RESUMEN TOTAL'!A501</f>
        <v>PARADAS SEGURAS</v>
      </c>
      <c r="B501" s="33" t="str">
        <f>'RESUMEN TOTAL'!B501</f>
        <v>43 C</v>
      </c>
      <c r="C501" t="str">
        <f>'RESUMEN TOTAL'!D501</f>
        <v>Hudson y Manuel de Falla Este</v>
      </c>
      <c r="D501" s="33" t="str">
        <f>'RESUMEN TOTAL'!E501</f>
        <v>GFIJA</v>
      </c>
      <c r="E501" s="33" t="str">
        <f>'RESUMEN TOTAL'!F501</f>
        <v>GPON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 t="e">
        <f>'RESUMEN TOTAL'!#REF!</f>
        <v>#REF!</v>
      </c>
    </row>
    <row r="502" spans="1:36" hidden="1" x14ac:dyDescent="0.25">
      <c r="A502" t="str">
        <f>'RESUMEN TOTAL'!A502</f>
        <v>PARADAS SEGURAS</v>
      </c>
      <c r="B502" s="33" t="str">
        <f>'RESUMEN TOTAL'!B502</f>
        <v>43 I</v>
      </c>
      <c r="C502" t="str">
        <f>'RESUMEN TOTAL'!D502</f>
        <v>Hudson y Manuel de Falla Este</v>
      </c>
      <c r="D502" s="33" t="str">
        <f>'RESUMEN TOTAL'!E502</f>
        <v>INTERCOMUNICADOR</v>
      </c>
      <c r="E502" s="33" t="str">
        <f>'RESUMEN TOTAL'!F502</f>
        <v>GPON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 t="e">
        <f>'RESUMEN TOTAL'!#REF!</f>
        <v>#REF!</v>
      </c>
    </row>
    <row r="503" spans="1:36" hidden="1" x14ac:dyDescent="0.25">
      <c r="A503" t="str">
        <f>'RESUMEN TOTAL'!A503</f>
        <v>PARADAS SEGURAS</v>
      </c>
      <c r="B503" s="33" t="str">
        <f>'RESUMEN TOTAL'!B503</f>
        <v>44 C</v>
      </c>
      <c r="C503" t="str">
        <f>'RESUMEN TOTAL'!D503</f>
        <v>Hudson y Virgen de Valle Oeste</v>
      </c>
      <c r="D503" s="33" t="str">
        <f>'RESUMEN TOTAL'!E503</f>
        <v>GFIJA</v>
      </c>
      <c r="E503" s="33" t="str">
        <f>'RESUMEN TOTAL'!F503</f>
        <v>GPON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 t="e">
        <f>'RESUMEN TOTAL'!#REF!</f>
        <v>#REF!</v>
      </c>
    </row>
    <row r="504" spans="1:36" hidden="1" x14ac:dyDescent="0.25">
      <c r="A504" t="str">
        <f>'RESUMEN TOTAL'!A504</f>
        <v>PARADAS SEGURAS</v>
      </c>
      <c r="B504" s="33" t="str">
        <f>'RESUMEN TOTAL'!B504</f>
        <v>44 I</v>
      </c>
      <c r="C504" t="str">
        <f>'RESUMEN TOTAL'!D504</f>
        <v>Hudson y Virgen de Valle Oeste</v>
      </c>
      <c r="D504" s="33" t="str">
        <f>'RESUMEN TOTAL'!E504</f>
        <v>INTERCOMUNICADOR</v>
      </c>
      <c r="E504" s="33" t="str">
        <f>'RESUMEN TOTAL'!F504</f>
        <v>GPON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 t="e">
        <f>'RESUMEN TOTAL'!#REF!</f>
        <v>#REF!</v>
      </c>
    </row>
    <row r="505" spans="1:36" hidden="1" x14ac:dyDescent="0.25">
      <c r="A505" t="str">
        <f>'RESUMEN TOTAL'!A505</f>
        <v>PARADAS SEGURAS</v>
      </c>
      <c r="B505" s="33" t="str">
        <f>'RESUMEN TOTAL'!B505</f>
        <v>45 C</v>
      </c>
      <c r="C505" t="str">
        <f>'RESUMEN TOTAL'!D505</f>
        <v>Hudson y Benito Perez Galdos Este</v>
      </c>
      <c r="D505" s="33" t="str">
        <f>'RESUMEN TOTAL'!E505</f>
        <v>GFIJA</v>
      </c>
      <c r="E505" s="33" t="str">
        <f>'RESUMEN TOTAL'!F505</f>
        <v>GPON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 t="e">
        <f>'RESUMEN TOTAL'!#REF!</f>
        <v>#REF!</v>
      </c>
    </row>
    <row r="506" spans="1:36" hidden="1" x14ac:dyDescent="0.25">
      <c r="A506" t="str">
        <f>'RESUMEN TOTAL'!A506</f>
        <v>PARADAS SEGURAS</v>
      </c>
      <c r="B506" s="33" t="str">
        <f>'RESUMEN TOTAL'!B506</f>
        <v>45 I</v>
      </c>
      <c r="C506" t="str">
        <f>'RESUMEN TOTAL'!D506</f>
        <v>Hudson y Benito Perez Galdos Este</v>
      </c>
      <c r="D506" s="33" t="str">
        <f>'RESUMEN TOTAL'!E506</f>
        <v>INTERCOMUNICADOR</v>
      </c>
      <c r="E506" s="33" t="str">
        <f>'RESUMEN TOTAL'!F506</f>
        <v>GPON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 t="e">
        <f>'RESUMEN TOTAL'!#REF!</f>
        <v>#REF!</v>
      </c>
    </row>
    <row r="507" spans="1:36" hidden="1" x14ac:dyDescent="0.25">
      <c r="A507" t="str">
        <f>'RESUMEN TOTAL'!A507</f>
        <v>PARADAS SEGURAS</v>
      </c>
      <c r="B507" s="33" t="str">
        <f>'RESUMEN TOTAL'!B507</f>
        <v>46 C</v>
      </c>
      <c r="C507" t="str">
        <f>'RESUMEN TOTAL'!D507</f>
        <v>Hudson y Avenida Bosques Este</v>
      </c>
      <c r="D507" s="33" t="str">
        <f>'RESUMEN TOTAL'!E507</f>
        <v>GFIJA</v>
      </c>
      <c r="E507" s="33" t="str">
        <f>'RESUMEN TOTAL'!F507</f>
        <v>GPON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 t="e">
        <f>'RESUMEN TOTAL'!#REF!</f>
        <v>#REF!</v>
      </c>
    </row>
    <row r="508" spans="1:36" hidden="1" x14ac:dyDescent="0.25">
      <c r="A508" t="str">
        <f>'RESUMEN TOTAL'!A508</f>
        <v>PARADAS SEGURAS</v>
      </c>
      <c r="B508" s="33" t="str">
        <f>'RESUMEN TOTAL'!B508</f>
        <v>46 I</v>
      </c>
      <c r="C508" t="str">
        <f>'RESUMEN TOTAL'!D508</f>
        <v>Hudson y Avenida Bosques Este</v>
      </c>
      <c r="D508" s="33" t="str">
        <f>'RESUMEN TOTAL'!E508</f>
        <v>INTERCOMUNICADOR</v>
      </c>
      <c r="E508" s="33" t="str">
        <f>'RESUMEN TOTAL'!F508</f>
        <v>GPON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 t="e">
        <f>'RESUMEN TOTAL'!#REF!</f>
        <v>#REF!</v>
      </c>
    </row>
    <row r="509" spans="1:36" hidden="1" x14ac:dyDescent="0.25">
      <c r="A509" t="str">
        <f>'RESUMEN TOTAL'!A509</f>
        <v>PARADAS SEGURAS</v>
      </c>
      <c r="B509" s="33" t="str">
        <f>'RESUMEN TOTAL'!B509</f>
        <v>47 C</v>
      </c>
      <c r="C509" t="str">
        <f>'RESUMEN TOTAL'!D509</f>
        <v>Hudson y Avenida Bosques Oeste</v>
      </c>
      <c r="D509" s="33" t="str">
        <f>'RESUMEN TOTAL'!E509</f>
        <v>GFIJA</v>
      </c>
      <c r="E509" s="33" t="str">
        <f>'RESUMEN TOTAL'!F509</f>
        <v>GPON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 t="e">
        <f>'RESUMEN TOTAL'!#REF!</f>
        <v>#REF!</v>
      </c>
    </row>
    <row r="510" spans="1:36" hidden="1" x14ac:dyDescent="0.25">
      <c r="A510" t="str">
        <f>'RESUMEN TOTAL'!A510</f>
        <v>PARADAS SEGURAS</v>
      </c>
      <c r="B510" s="33" t="str">
        <f>'RESUMEN TOTAL'!B510</f>
        <v>47 I</v>
      </c>
      <c r="C510" t="str">
        <f>'RESUMEN TOTAL'!D510</f>
        <v>Hudson y Avenida Bosques Oeste</v>
      </c>
      <c r="D510" s="33" t="str">
        <f>'RESUMEN TOTAL'!E510</f>
        <v>INTERCOMUNICADOR</v>
      </c>
      <c r="E510" s="33" t="str">
        <f>'RESUMEN TOTAL'!F510</f>
        <v>GPON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 t="e">
        <f>'RESUMEN TOTAL'!#REF!</f>
        <v>#REF!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 t="e">
        <f>'RESUMEN TOTAL'!#REF!</f>
        <v>#REF!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 t="e">
        <f>'RESUMEN TOTAL'!#REF!</f>
        <v>#REF!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 t="e">
        <f>'RESUMEN TOTAL'!#REF!</f>
        <v>#REF!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 t="e">
        <f>'RESUMEN TOTAL'!#REF!</f>
        <v>#REF!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 t="e">
        <f>'RESUMEN TOTAL'!#REF!</f>
        <v>#REF!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 t="e">
        <f>'RESUMEN TOTAL'!#REF!</f>
        <v>#REF!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 t="e">
        <f>'RESUMEN TOTAL'!#REF!</f>
        <v>#REF!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 t="e">
        <f>'RESUMEN TOTAL'!#REF!</f>
        <v>#REF!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 t="e">
        <f>'RESUMEN TOTAL'!#REF!</f>
        <v>#REF!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 t="e">
        <f>'RESUMEN TOTAL'!#REF!</f>
        <v>#REF!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 t="e">
        <f>'RESUMEN TOTAL'!#REF!</f>
        <v>#REF!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 t="e">
        <f>'RESUMEN TOTAL'!#REF!</f>
        <v>#REF!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 t="e">
        <f>'RESUMEN TOTAL'!#REF!</f>
        <v>#REF!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 t="e">
        <f>'RESUMEN TOTAL'!#REF!</f>
        <v>#REF!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 t="e">
        <f>'RESUMEN TOTAL'!#REF!</f>
        <v>#REF!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 t="e">
        <f>'RESUMEN TOTAL'!#REF!</f>
        <v>#REF!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 t="e">
        <f>'RESUMEN TOTAL'!#REF!</f>
        <v>#REF!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 t="e">
        <f>'RESUMEN TOTAL'!#REF!</f>
        <v>#REF!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 t="e">
        <f>'RESUMEN TOTAL'!#REF!</f>
        <v>#REF!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 t="e">
        <f>'RESUMEN TOTAL'!#REF!</f>
        <v>#REF!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 t="e">
        <f>'RESUMEN TOTAL'!#REF!</f>
        <v>#REF!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 t="e">
        <f>'RESUMEN TOTAL'!#REF!</f>
        <v>#REF!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 t="e">
        <f>'RESUMEN TOTAL'!#REF!</f>
        <v>#REF!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 t="e">
        <f>'RESUMEN TOTAL'!#REF!</f>
        <v>#REF!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 t="e">
        <f>'RESUMEN TOTAL'!#REF!</f>
        <v>#REF!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 t="e">
        <f>'RESUMEN TOTAL'!#REF!</f>
        <v>#REF!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 t="e">
        <f>'RESUMEN TOTAL'!#REF!</f>
        <v>#REF!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 t="e">
        <f>'RESUMEN TOTAL'!#REF!</f>
        <v>#REF!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 t="e">
        <f>'RESUMEN TOTAL'!#REF!</f>
        <v>#REF!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 t="e">
        <f>'RESUMEN TOTAL'!#REF!</f>
        <v>#REF!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 t="e">
        <f>'RESUMEN TOTAL'!#REF!</f>
        <v>#REF!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 t="e">
        <f>'RESUMEN TOTAL'!#REF!</f>
        <v>#REF!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 t="e">
        <f>'RESUMEN TOTAL'!#REF!</f>
        <v>#REF!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 t="e">
        <f>'RESUMEN TOTAL'!#REF!</f>
        <v>#REF!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 t="e">
        <f>'RESUMEN TOTAL'!#REF!</f>
        <v>#REF!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 t="e">
        <f>'RESUMEN TOTAL'!#REF!</f>
        <v>#REF!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 t="e">
        <f>'RESUMEN TOTAL'!#REF!</f>
        <v>#REF!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 t="e">
        <f>'RESUMEN TOTAL'!#REF!</f>
        <v>#REF!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 t="e">
        <f>'RESUMEN TOTAL'!#REF!</f>
        <v>#REF!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 t="e">
        <f>'RESUMEN TOTAL'!#REF!</f>
        <v>#REF!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 t="e">
        <f>'RESUMEN TOTAL'!#REF!</f>
        <v>#REF!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 t="e">
        <f>'RESUMEN TOTAL'!#REF!</f>
        <v>#REF!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 t="e">
        <f>'RESUMEN TOTAL'!#REF!</f>
        <v>#REF!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 t="e">
        <f>'RESUMEN TOTAL'!#REF!</f>
        <v>#REF!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 t="e">
        <f>'RESUMEN TOTAL'!#REF!</f>
        <v>#REF!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 t="e">
        <f>'RESUMEN TOTAL'!#REF!</f>
        <v>#REF!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 t="e">
        <f>'RESUMEN TOTAL'!#REF!</f>
        <v>#REF!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 t="e">
        <f>'RESUMEN TOTAL'!#REF!</f>
        <v>#REF!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 t="e">
        <f>'RESUMEN TOTAL'!#REF!</f>
        <v>#REF!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 t="e">
        <f>'RESUMEN TOTAL'!#REF!</f>
        <v>#REF!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 t="e">
        <f>'RESUMEN TOTAL'!#REF!</f>
        <v>#REF!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 t="e">
        <f>'RESUMEN TOTAL'!#REF!</f>
        <v>#REF!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 t="e">
        <f>'RESUMEN TOTAL'!#REF!</f>
        <v>#REF!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 t="e">
        <f>'RESUMEN TOTAL'!#REF!</f>
        <v>#REF!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 t="e">
        <f>'RESUMEN TOTAL'!#REF!</f>
        <v>#REF!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 t="e">
        <f>'RESUMEN TOTAL'!#REF!</f>
        <v>#REF!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 t="e">
        <f>'RESUMEN TOTAL'!#REF!</f>
        <v>#REF!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 t="e">
        <f>'RESUMEN TOTAL'!#REF!</f>
        <v>#REF!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 t="e">
        <f>'RESUMEN TOTAL'!#REF!</f>
        <v>#REF!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 t="e">
        <f>'RESUMEN TOTAL'!#REF!</f>
        <v>#REF!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 t="e">
        <f>'RESUMEN TOTAL'!#REF!</f>
        <v>#REF!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 t="e">
        <f>'RESUMEN TOTAL'!#REF!</f>
        <v>#REF!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 t="e">
        <f>'RESUMEN TOTAL'!#REF!</f>
        <v>#REF!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 t="e">
        <f>'RESUMEN TOTAL'!#REF!</f>
        <v>#REF!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 t="e">
        <f>'RESUMEN TOTAL'!#REF!</f>
        <v>#REF!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 t="e">
        <f>'RESUMEN TOTAL'!#REF!</f>
        <v>#REF!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 t="e">
        <f>'RESUMEN TOTAL'!#REF!</f>
        <v>#REF!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 t="e">
        <f>'RESUMEN TOTAL'!#REF!</f>
        <v>#REF!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 t="e">
        <f>'RESUMEN TOTAL'!#REF!</f>
        <v>#REF!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 t="e">
        <f>'RESUMEN TOTAL'!#REF!</f>
        <v>#REF!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 t="e">
        <f>'RESUMEN TOTAL'!#REF!</f>
        <v>#REF!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 t="e">
        <f>'RESUMEN TOTAL'!#REF!</f>
        <v>#REF!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 t="e">
        <f>'RESUMEN TOTAL'!#REF!</f>
        <v>#REF!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 t="e">
        <f>'RESUMEN TOTAL'!#REF!</f>
        <v>#REF!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 t="e">
        <f>'RESUMEN TOTAL'!#REF!</f>
        <v>#REF!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 t="e">
        <f>'RESUMEN TOTAL'!#REF!</f>
        <v>#REF!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 t="e">
        <f>'RESUMEN TOTAL'!#REF!</f>
        <v>#REF!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 t="e">
        <f>'RESUMEN TOTAL'!#REF!</f>
        <v>#REF!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 t="e">
        <f>'RESUMEN TOTAL'!#REF!</f>
        <v>#REF!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 t="e">
        <f>'RESUMEN TOTAL'!#REF!</f>
        <v>#REF!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 t="e">
        <f>'RESUMEN TOTAL'!#REF!</f>
        <v>#REF!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 t="e">
        <f>'RESUMEN TOTAL'!#REF!</f>
        <v>#REF!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 t="e">
        <f>'RESUMEN TOTAL'!#REF!</f>
        <v>#REF!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 t="e">
        <f>'RESUMEN TOTAL'!#REF!</f>
        <v>#REF!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 t="e">
        <f>'RESUMEN TOTAL'!#REF!</f>
        <v>#REF!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 t="e">
        <f>'RESUMEN TOTAL'!#REF!</f>
        <v>#REF!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 t="e">
        <f>'RESUMEN TOTAL'!#REF!</f>
        <v>#REF!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 t="e">
        <f>'RESUMEN TOTAL'!#REF!</f>
        <v>#REF!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 t="e">
        <f>'RESUMEN TOTAL'!#REF!</f>
        <v>#REF!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 t="e">
        <f>'RESUMEN TOTAL'!#REF!</f>
        <v>#REF!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 t="e">
        <f>'RESUMEN TOTAL'!#REF!</f>
        <v>#REF!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 t="e">
        <f>'RESUMEN TOTAL'!#REF!</f>
        <v>#REF!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 t="e">
        <f>'RESUMEN TOTAL'!#REF!</f>
        <v>#REF!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 t="e">
        <f>'RESUMEN TOTAL'!#REF!</f>
        <v>#REF!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 t="e">
        <f>'RESUMEN TOTAL'!#REF!</f>
        <v>#REF!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 t="e">
        <f>'RESUMEN TOTAL'!#REF!</f>
        <v>#REF!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 t="e">
        <f>'RESUMEN TOTAL'!#REF!</f>
        <v>#REF!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 t="e">
        <f>'RESUMEN TOTAL'!#REF!</f>
        <v>#REF!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 t="e">
        <f>'RESUMEN TOTAL'!#REF!</f>
        <v>#REF!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 t="e">
        <f>'RESUMEN TOTAL'!#REF!</f>
        <v>#REF!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 t="e">
        <f>'RESUMEN TOTAL'!#REF!</f>
        <v>#REF!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 t="e">
        <f>'RESUMEN TOTAL'!#REF!</f>
        <v>#REF!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 t="e">
        <f>'RESUMEN TOTAL'!#REF!</f>
        <v>#REF!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 t="e">
        <f>'RESUMEN TOTAL'!#REF!</f>
        <v>#REF!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 t="e">
        <f>'RESUMEN TOTAL'!#REF!</f>
        <v>#REF!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 t="e">
        <f>'RESUMEN TOTAL'!#REF!</f>
        <v>#REF!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 t="e">
        <f>'RESUMEN TOTAL'!#REF!</f>
        <v>#REF!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 t="e">
        <f>'RESUMEN TOTAL'!#REF!</f>
        <v>#REF!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 t="e">
        <f>'RESUMEN TOTAL'!#REF!</f>
        <v>#REF!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 t="e">
        <f>'RESUMEN TOTAL'!#REF!</f>
        <v>#REF!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 t="e">
        <f>'RESUMEN TOTAL'!#REF!</f>
        <v>#REF!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 t="e">
        <f>'RESUMEN TOTAL'!#REF!</f>
        <v>#REF!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 t="e">
        <f>'RESUMEN TOTAL'!#REF!</f>
        <v>#REF!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 t="e">
        <f>'RESUMEN TOTAL'!#REF!</f>
        <v>#REF!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 t="e">
        <f>'RESUMEN TOTAL'!#REF!</f>
        <v>#REF!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 t="e">
        <f>'RESUMEN TOTAL'!#REF!</f>
        <v>#REF!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 t="e">
        <f>'RESUMEN TOTAL'!#REF!</f>
        <v>#REF!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 t="e">
        <f>'RESUMEN TOTAL'!#REF!</f>
        <v>#REF!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 t="e">
        <f>'RESUMEN TOTAL'!#REF!</f>
        <v>#REF!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 t="e">
        <f>'RESUMEN TOTAL'!#REF!</f>
        <v>#REF!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 t="e">
        <f>'RESUMEN TOTAL'!#REF!</f>
        <v>#REF!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 t="e">
        <f>'RESUMEN TOTAL'!#REF!</f>
        <v>#REF!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 t="e">
        <f>'RESUMEN TOTAL'!#REF!</f>
        <v>#REF!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 t="e">
        <f>'RESUMEN TOTAL'!#REF!</f>
        <v>#REF!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 t="e">
        <f>'RESUMEN TOTAL'!#REF!</f>
        <v>#REF!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 t="e">
        <f>'RESUMEN TOTAL'!#REF!</f>
        <v>#REF!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 t="e">
        <f>'RESUMEN TOTAL'!#REF!</f>
        <v>#REF!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 t="e">
        <f>'RESUMEN TOTAL'!#REF!</f>
        <v>#REF!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 t="e">
        <f>'RESUMEN TOTAL'!#REF!</f>
        <v>#REF!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2023-09-11T10:26:42Z</dcterms:modified>
</cp:coreProperties>
</file>