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C0507BA4-BC73-4003-A714-9DA2035DBCB6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7" i="2" l="1"/>
  <c r="K458" i="2"/>
  <c r="K459" i="2"/>
  <c r="K460" i="2"/>
  <c r="K461" i="2"/>
  <c r="K462" i="2"/>
  <c r="I457" i="2"/>
  <c r="I458" i="2"/>
  <c r="I459" i="2"/>
  <c r="I460" i="2"/>
  <c r="I461" i="2"/>
  <c r="I462" i="2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76" i="24"/>
  <c r="H169" i="24"/>
  <c r="H162" i="24"/>
  <c r="H155" i="24"/>
  <c r="H148" i="24"/>
  <c r="H141" i="24"/>
  <c r="H134" i="24"/>
  <c r="H127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Z3" i="25"/>
  <c r="C147" i="24" s="1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H175" i="24"/>
  <c r="J175" i="24" s="1"/>
  <c r="H147" i="24"/>
  <c r="J147" i="24" s="1"/>
  <c r="H119" i="24"/>
  <c r="J119" i="24" s="1"/>
  <c r="H91" i="24"/>
  <c r="J91" i="24" s="1"/>
  <c r="H196" i="24"/>
  <c r="J196" i="24" s="1"/>
  <c r="H168" i="24"/>
  <c r="J168" i="24" s="1"/>
  <c r="H140" i="24"/>
  <c r="J140" i="24" s="1"/>
  <c r="H112" i="24"/>
  <c r="J112" i="24" s="1"/>
  <c r="H189" i="24"/>
  <c r="J189" i="24" s="1"/>
  <c r="H161" i="24"/>
  <c r="H133" i="24"/>
  <c r="J133" i="24" s="1"/>
  <c r="H105" i="24"/>
  <c r="J105" i="24" s="1"/>
  <c r="H210" i="24"/>
  <c r="J210" i="24" s="1"/>
  <c r="H182" i="24"/>
  <c r="J182" i="24" s="1"/>
  <c r="H154" i="24"/>
  <c r="J154" i="24" s="1"/>
  <c r="H126" i="24"/>
  <c r="J126" i="24" s="1"/>
  <c r="H98" i="24"/>
  <c r="J98" i="24" s="1"/>
  <c r="J84" i="24"/>
  <c r="H207" i="24"/>
  <c r="H179" i="24"/>
  <c r="H151" i="24"/>
  <c r="H123" i="24"/>
  <c r="H95" i="24"/>
  <c r="H200" i="24"/>
  <c r="H172" i="24"/>
  <c r="H144" i="24"/>
  <c r="H116" i="24"/>
  <c r="H88" i="24"/>
  <c r="H193" i="24"/>
  <c r="H165" i="24"/>
  <c r="H137" i="24"/>
  <c r="H109" i="24"/>
  <c r="H186" i="24"/>
  <c r="H158" i="24"/>
  <c r="H130" i="24"/>
  <c r="H102" i="24"/>
  <c r="H195" i="24"/>
  <c r="J195" i="24" s="1"/>
  <c r="H167" i="24"/>
  <c r="J167" i="24" s="1"/>
  <c r="H139" i="24"/>
  <c r="J139" i="24" s="1"/>
  <c r="H111" i="24"/>
  <c r="J111" i="24" s="1"/>
  <c r="H188" i="24"/>
  <c r="J188" i="24" s="1"/>
  <c r="H160" i="24"/>
  <c r="J160" i="24" s="1"/>
  <c r="H132" i="24"/>
  <c r="J132" i="24" s="1"/>
  <c r="H104" i="24"/>
  <c r="J104" i="24" s="1"/>
  <c r="H209" i="24"/>
  <c r="J209" i="24" s="1"/>
  <c r="H181" i="24"/>
  <c r="J181" i="24" s="1"/>
  <c r="H153" i="24"/>
  <c r="J153" i="24" s="1"/>
  <c r="H125" i="24"/>
  <c r="J125" i="24" s="1"/>
  <c r="H97" i="24"/>
  <c r="J97" i="24" s="1"/>
  <c r="H202" i="24"/>
  <c r="J202" i="24" s="1"/>
  <c r="H174" i="24"/>
  <c r="J174" i="24" s="1"/>
  <c r="H146" i="24"/>
  <c r="J146" i="24" s="1"/>
  <c r="H118" i="24"/>
  <c r="J118" i="24" s="1"/>
  <c r="H90" i="24"/>
  <c r="J90" i="24" s="1"/>
  <c r="J83" i="24"/>
  <c r="H187" i="24"/>
  <c r="J187" i="24" s="1"/>
  <c r="H159" i="24"/>
  <c r="J159" i="24" s="1"/>
  <c r="H131" i="24"/>
  <c r="J131" i="24" s="1"/>
  <c r="H103" i="24"/>
  <c r="J103" i="24" s="1"/>
  <c r="H208" i="24"/>
  <c r="J208" i="24" s="1"/>
  <c r="H180" i="24"/>
  <c r="J180" i="24" s="1"/>
  <c r="H152" i="24"/>
  <c r="J152" i="24" s="1"/>
  <c r="H124" i="24"/>
  <c r="J124" i="24" s="1"/>
  <c r="H96" i="24"/>
  <c r="J96" i="24" s="1"/>
  <c r="H201" i="24"/>
  <c r="J201" i="24" s="1"/>
  <c r="H173" i="24"/>
  <c r="J173" i="24" s="1"/>
  <c r="H145" i="24"/>
  <c r="J145" i="24" s="1"/>
  <c r="H117" i="24"/>
  <c r="J117" i="24" s="1"/>
  <c r="H89" i="24"/>
  <c r="J89" i="24" s="1"/>
  <c r="H194" i="24"/>
  <c r="J194" i="24" s="1"/>
  <c r="H166" i="24"/>
  <c r="J166" i="24" s="1"/>
  <c r="H138" i="24"/>
  <c r="J138" i="24" s="1"/>
  <c r="H110" i="24"/>
  <c r="J110" i="24" s="1"/>
  <c r="J82" i="24"/>
  <c r="G45" i="14"/>
  <c r="I77" i="24"/>
  <c r="J77" i="24" s="1"/>
  <c r="J75" i="24"/>
  <c r="I161" i="24"/>
  <c r="J161" i="24" s="1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D130" i="24"/>
  <c r="E130" i="24" s="1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<sst xmlns="http://schemas.openxmlformats.org/spreadsheetml/2006/main" count="5108" uniqueCount="1561">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</sst>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0" borderId="0" xfId="0" applyBorder="1"/>
    <xf numFmtId="0" fontId="0" fillId="0" borderId="52" xfId="0" applyBorder="1" applyAlignment="1">
      <alignment horizontal="center" vertical="center"/>
    </xf>
    <xf numFmtId="0" fontId="0" fillId="7" borderId="0" xfId="0" applyFill="1" applyBorder="1"/>
    <xf numFmtId="0" fontId="0" fillId="0" borderId="0" xfId="0" applyFill="1" applyBorder="1"/>
    <xf numFmtId="0" fontId="0" fillId="12" borderId="0" xfId="0" applyFill="1" applyBorder="1"/>
  </cellXfs>
  <cellStyles count="2">
    <cellStyle name="Normal" xfId="0" builtinId="0"/>
    <cellStyle name="Porcentaje" xfId="1" builtinId="5"/>
  </cellStyles>
  <dxfs count="27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tabSelected="1" zoomScale="55" zoomScaleNormal="55" workbookViewId="0">
      <pane xSplit="11" ySplit="4" topLeftCell="Z440" activePane="bottomRight" state="frozen"/>
      <selection pane="topRight" activeCell="M1" sqref="M1"/>
      <selection pane="bottomLeft" activeCell="A5" sqref="A5"/>
      <selection pane="bottomRight" activeCell="H462" sqref="H46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522</v>
      </c>
      <c r="AB2" s="75">
        <f t="shared" si="3"/>
        <v>522</v>
      </c>
      <c r="AC2" s="75">
        <f t="shared" si="3"/>
        <v>522</v>
      </c>
      <c r="AD2" s="75">
        <f t="shared" si="3"/>
        <v>522</v>
      </c>
      <c r="AE2" s="75">
        <f t="shared" si="3"/>
        <v>522</v>
      </c>
      <c r="AF2" s="75">
        <f t="shared" si="3"/>
        <v>522</v>
      </c>
      <c r="AG2" s="75">
        <f t="shared" si="3"/>
        <v>522</v>
      </c>
      <c r="AH2" s="75">
        <f t="shared" si="3"/>
        <v>522</v>
      </c>
      <c r="AI2" s="75">
        <f t="shared" si="3"/>
        <v>522</v>
      </c>
      <c r="AJ2" s="75">
        <f t="shared" si="3"/>
        <v>522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>COUNTIF(L4:L616, "apagado")</f>
        <v>34</v>
      </c>
      <c r="M3" s="12">
        <f>COUNTIF(M4:M616, "apagado")</f>
        <v>108</v>
      </c>
      <c r="N3" s="12">
        <f>COUNTIF(N4:N616, "apagado")</f>
        <v>110</v>
      </c>
      <c r="O3" s="12">
        <f>COUNTIF(O4:O616, "apagado")</f>
        <v>122</v>
      </c>
      <c r="P3" s="12">
        <f>COUNTIF(P4:P616, "apagado")</f>
        <v>67</v>
      </c>
      <c r="Q3" s="12">
        <f>COUNTIF(Q4:Q616, "apagado")</f>
        <v>106</v>
      </c>
      <c r="R3" s="12">
        <f>COUNTIF(R4:R616, "apagado")</f>
        <v>56</v>
      </c>
      <c r="S3" s="12">
        <f>COUNTIF(S4:S616, "apagado")</f>
        <v>42</v>
      </c>
      <c r="T3" s="12">
        <f>COUNTIF(T4:T616, "apagado")</f>
        <v>33</v>
      </c>
      <c r="U3" s="12">
        <f>COUNTIF(U4:U616, "apagado")</f>
        <v>34</v>
      </c>
      <c r="V3" s="12">
        <f>COUNTIF(V4:V616, "apagado")</f>
        <v>35</v>
      </c>
      <c r="W3" s="12">
        <f>COUNTIF(W4:W616, "apagado")</f>
        <v>31</v>
      </c>
      <c r="X3" s="12">
        <f>COUNTIF(X4:X516, "apagado")</f>
        <v>40</v>
      </c>
      <c r="Y3" s="12">
        <f>COUNTIF(Y4:Y516, "apagado")</f>
        <v>56</v>
      </c>
      <c r="Z3" s="12">
        <f>COUNTIF(Z4:Z616, "apagado")</f>
        <v>42</v>
      </c>
      <c r="AA3" s="12">
        <f>COUNTIF(AA4:AA616, "apagado")</f>
        <v>0</v>
      </c>
      <c r="AB3" s="12">
        <f>COUNTIF(AB4:AB616, "apagado")</f>
        <v>0</v>
      </c>
      <c r="AC3" s="12">
        <f>COUNTIF(AC4:AC616, "apagado")</f>
        <v>0</v>
      </c>
      <c r="AD3" s="12">
        <f>COUNTIF(AD4:AD616, "apagado")</f>
        <v>0</v>
      </c>
      <c r="AE3" s="12">
        <f>COUNTIF(AE4:AE616, "apagado")</f>
        <v>0</v>
      </c>
      <c r="AF3" s="12">
        <f>COUNTIF(AF4:AF616, "apagado")</f>
        <v>0</v>
      </c>
      <c r="AG3" s="12">
        <f>COUNTIF(AG4:AG616, "apagado")</f>
        <v>0</v>
      </c>
      <c r="AH3" s="12">
        <f>COUNTIF(AH4:AH616, "apagado")</f>
        <v>0</v>
      </c>
      <c r="AI3" s="12">
        <f>COUNTIF(AI4:AI616, "apagado")</f>
        <v>0</v>
      </c>
      <c r="AJ3" s="12">
        <f>COUNTIF(AJ4:AJ616, "apagado")</f>
        <v>0</v>
      </c>
      <c r="AK3" s="12">
        <f>COUNTIF(AK4:AK616, "apagado")</f>
        <v>0</v>
      </c>
      <c r="AL3" s="12">
        <f>COUNTIF(AL4:AL616, "apagado")</f>
        <v>0</v>
      </c>
      <c r="AM3" s="12">
        <f>COUNTIF(AM4:AM616, "apagado")</f>
        <v>0</v>
      </c>
      <c r="AN3" s="12">
        <f>COUNTIF(AN4:AN616, "apagado")</f>
        <v>0</v>
      </c>
      <c r="AO3" s="12">
        <f>COUNTIF(AO4:AO616,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5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5"/>
        <v>28</v>
      </c>
      <c r="J7" s="34">
        <f t="shared" ref="J7:J77" si="6">COUNTIF(L7:AM7,"APAGADO")</f>
        <v>0</v>
      </c>
      <c r="K7" s="35">
        <f t="shared" ref="K7:K77" si="7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5"/>
        <v>13</v>
      </c>
      <c r="J15" s="34">
        <f t="shared" si="6"/>
        <v>15</v>
      </c>
      <c r="K15" s="35">
        <f t="shared" si="7"/>
        <v>0.4642857142857143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5"/>
        <v>22</v>
      </c>
      <c r="J18" s="34">
        <f>COUNTIF(L18:AM18,"APAGADO")</f>
        <v>6</v>
      </c>
      <c r="K18" s="35">
        <f>(I18)/(J18+I18)</f>
        <v>0.7857142857142857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5"/>
        <v>22</v>
      </c>
      <c r="J19" s="34">
        <f>COUNTIF(L19:AM19,"APAGADO")</f>
        <v>6</v>
      </c>
      <c r="K19" s="35">
        <f>(I19)/(J19+I19)</f>
        <v>0.7857142857142857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5"/>
        <v>23</v>
      </c>
      <c r="J20" s="34">
        <f t="shared" ref="J20:J23" si="11">COUNTIF(L20:AM20,"APAGADO")</f>
        <v>5</v>
      </c>
      <c r="K20" s="35">
        <f t="shared" ref="K20:K23" si="12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5"/>
        <v>27</v>
      </c>
      <c r="J23" s="34">
        <f t="shared" si="11"/>
        <v>1</v>
      </c>
      <c r="K23" s="35">
        <f t="shared" si="12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5"/>
        <v>19</v>
      </c>
      <c r="J24" s="34">
        <f t="shared" si="6"/>
        <v>9</v>
      </c>
      <c r="K24" s="35">
        <f t="shared" si="7"/>
        <v>0.6785714285714286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5"/>
        <v>19</v>
      </c>
      <c r="J25" s="34">
        <f t="shared" si="6"/>
        <v>9</v>
      </c>
      <c r="K25" s="35">
        <f t="shared" si="7"/>
        <v>0.6785714285714286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5"/>
        <v>27</v>
      </c>
      <c r="J26" s="34">
        <f t="shared" si="6"/>
        <v>1</v>
      </c>
      <c r="K26" s="35">
        <f t="shared" si="7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5"/>
        <v>28</v>
      </c>
      <c r="J30" s="34">
        <f t="shared" si="6"/>
        <v>0</v>
      </c>
      <c r="K30" s="35">
        <f t="shared" si="7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5"/>
        <v>27</v>
      </c>
      <c r="J32" s="34">
        <f t="shared" si="6"/>
        <v>1</v>
      </c>
      <c r="K32" s="35">
        <f t="shared" si="7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5"/>
        <v>27</v>
      </c>
      <c r="J42" s="34">
        <f t="shared" si="6"/>
        <v>1</v>
      </c>
      <c r="K42" s="35">
        <f t="shared" si="7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5"/>
        <v>25</v>
      </c>
      <c r="J47" s="34">
        <f t="shared" si="6"/>
        <v>3</v>
      </c>
      <c r="K47" s="35">
        <f t="shared" si="7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5"/>
        <v>25</v>
      </c>
      <c r="J48" s="34">
        <f t="shared" si="6"/>
        <v>3</v>
      </c>
      <c r="K48" s="35">
        <f t="shared" si="7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5"/>
        <v>26</v>
      </c>
      <c r="J53" s="34">
        <f t="shared" si="6"/>
        <v>2</v>
      </c>
      <c r="K53" s="35">
        <f t="shared" si="7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5"/>
        <v>27</v>
      </c>
      <c r="J55" s="34">
        <f t="shared" si="6"/>
        <v>1</v>
      </c>
      <c r="K55" s="35">
        <f t="shared" si="7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5"/>
        <v>23</v>
      </c>
      <c r="J56" s="34">
        <f t="shared" si="6"/>
        <v>5</v>
      </c>
      <c r="K56" s="35">
        <f t="shared" si="7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5"/>
        <v>26</v>
      </c>
      <c r="J58" s="34">
        <f t="shared" si="6"/>
        <v>2</v>
      </c>
      <c r="K58" s="35">
        <f t="shared" si="7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5"/>
        <v>23</v>
      </c>
      <c r="J67" s="34">
        <f t="shared" si="6"/>
        <v>5</v>
      </c>
      <c r="K67" s="35">
        <f t="shared" si="7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3">COUNTIF(L70:AM70,"")</f>
        <v>20</v>
      </c>
      <c r="J70" s="34">
        <f t="shared" si="6"/>
        <v>8</v>
      </c>
      <c r="K70" s="35">
        <f t="shared" si="7"/>
        <v>0.7142857142857143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3"/>
        <v>24</v>
      </c>
      <c r="J71" s="34">
        <f t="shared" si="6"/>
        <v>4</v>
      </c>
      <c r="K71" s="35">
        <f t="shared" si="7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3"/>
        <v>27</v>
      </c>
      <c r="J72" s="34">
        <f t="shared" si="6"/>
        <v>1</v>
      </c>
      <c r="K72" s="35">
        <f t="shared" si="7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3"/>
        <v>27</v>
      </c>
      <c r="J75" s="34">
        <f t="shared" si="6"/>
        <v>1</v>
      </c>
      <c r="K75" s="35">
        <f t="shared" si="7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3"/>
        <v>28</v>
      </c>
      <c r="J78" s="34">
        <f t="shared" ref="J78:J147" si="14">COUNTIF(L78:AM78,"APAGADO")</f>
        <v>0</v>
      </c>
      <c r="K78" s="35">
        <f t="shared" ref="K78:K147" si="15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3"/>
        <v>25</v>
      </c>
      <c r="J79" s="34">
        <f t="shared" si="14"/>
        <v>3</v>
      </c>
      <c r="K79" s="35">
        <f t="shared" si="15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3"/>
        <v>26</v>
      </c>
      <c r="J102" s="34">
        <f t="shared" si="14"/>
        <v>2</v>
      </c>
      <c r="K102" s="35">
        <f t="shared" si="15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3"/>
        <v>26</v>
      </c>
      <c r="J103" s="34">
        <f t="shared" si="14"/>
        <v>2</v>
      </c>
      <c r="K103" s="35">
        <f t="shared" si="15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3"/>
        <v>28</v>
      </c>
      <c r="J106" s="34">
        <f t="shared" ref="J106:J109" si="18">COUNTIF(L106:AM106,"APAGADO")</f>
        <v>0</v>
      </c>
      <c r="K106" s="35">
        <f t="shared" ref="K106:K109" si="19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3"/>
        <v>14</v>
      </c>
      <c r="J107" s="34">
        <f t="shared" si="18"/>
        <v>14</v>
      </c>
      <c r="K107" s="35">
        <f t="shared" si="19"/>
        <v>0.5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3"/>
        <v>27</v>
      </c>
      <c r="J110" s="34">
        <f t="shared" si="14"/>
        <v>1</v>
      </c>
      <c r="K110" s="35">
        <f t="shared" si="15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3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3"/>
        <v>22</v>
      </c>
      <c r="J119" s="34">
        <f t="shared" si="14"/>
        <v>6</v>
      </c>
      <c r="K119" s="35">
        <f t="shared" si="15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3"/>
        <v>22</v>
      </c>
      <c r="J120" s="34">
        <f t="shared" si="14"/>
        <v>6</v>
      </c>
      <c r="K120" s="35">
        <f t="shared" si="15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3"/>
        <v>22</v>
      </c>
      <c r="J121" s="34">
        <f t="shared" si="14"/>
        <v>6</v>
      </c>
      <c r="K121" s="35">
        <f t="shared" si="15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3"/>
        <v>22</v>
      </c>
      <c r="J122" s="34">
        <f t="shared" si="14"/>
        <v>6</v>
      </c>
      <c r="K122" s="35">
        <f t="shared" si="15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3"/>
        <v>22</v>
      </c>
      <c r="J123" s="34">
        <f t="shared" si="14"/>
        <v>6</v>
      </c>
      <c r="K123" s="35">
        <f t="shared" si="15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3"/>
        <v>23</v>
      </c>
      <c r="J124" s="34">
        <f t="shared" si="14"/>
        <v>5</v>
      </c>
      <c r="K124" s="35">
        <f t="shared" si="15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3"/>
        <v>19</v>
      </c>
      <c r="J125" s="34">
        <f t="shared" si="14"/>
        <v>9</v>
      </c>
      <c r="K125" s="35">
        <f t="shared" si="15"/>
        <v>0.6785714285714286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3"/>
        <v>19</v>
      </c>
      <c r="J126" s="34">
        <f t="shared" si="14"/>
        <v>9</v>
      </c>
      <c r="K126" s="35">
        <f t="shared" si="15"/>
        <v>0.6785714285714286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3"/>
        <v>19</v>
      </c>
      <c r="J127" s="34">
        <f t="shared" si="14"/>
        <v>9</v>
      </c>
      <c r="K127" s="35">
        <f t="shared" si="15"/>
        <v>0.6785714285714286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3"/>
        <v>19</v>
      </c>
      <c r="J128" s="34">
        <f t="shared" si="14"/>
        <v>9</v>
      </c>
      <c r="K128" s="35">
        <f t="shared" si="15"/>
        <v>0.6785714285714286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3"/>
        <v>19</v>
      </c>
      <c r="J132" s="34">
        <f t="shared" si="14"/>
        <v>9</v>
      </c>
      <c r="K132" s="35">
        <f t="shared" si="15"/>
        <v>0.6785714285714286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3"/>
        <v>19</v>
      </c>
      <c r="J133" s="34">
        <f t="shared" si="14"/>
        <v>9</v>
      </c>
      <c r="K133" s="35">
        <f t="shared" si="15"/>
        <v>0.6785714285714286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3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0">COUNTIF(L138:AM138,"")</f>
        <v>28</v>
      </c>
      <c r="J138" s="34">
        <f t="shared" si="14"/>
        <v>0</v>
      </c>
      <c r="K138" s="35">
        <f t="shared" si="15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0"/>
        <v>28</v>
      </c>
      <c r="J139" s="34">
        <f t="shared" si="14"/>
        <v>0</v>
      </c>
      <c r="K139" s="35">
        <f t="shared" si="15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0"/>
        <v>28</v>
      </c>
      <c r="J140" s="34">
        <f t="shared" si="14"/>
        <v>0</v>
      </c>
      <c r="K140" s="35">
        <f t="shared" si="15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0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0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0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0"/>
        <v>19</v>
      </c>
      <c r="J145" s="34">
        <f t="shared" si="14"/>
        <v>9</v>
      </c>
      <c r="K145" s="35">
        <f t="shared" si="15"/>
        <v>0.6785714285714286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0"/>
        <v>15</v>
      </c>
      <c r="J146" s="34">
        <f t="shared" si="14"/>
        <v>13</v>
      </c>
      <c r="K146" s="35">
        <f t="shared" si="15"/>
        <v>0.5357142857142857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0"/>
        <v>28</v>
      </c>
      <c r="J147" s="34">
        <f t="shared" si="14"/>
        <v>0</v>
      </c>
      <c r="K147" s="35">
        <f t="shared" si="15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0"/>
        <v>13</v>
      </c>
      <c r="J148" s="34">
        <f t="shared" ref="J148:J252" si="21">COUNTIF(L148:AM148,"APAGADO")</f>
        <v>15</v>
      </c>
      <c r="K148" s="35">
        <f t="shared" ref="K148:K252" si="22">(I148)/(J148+I148)</f>
        <v>0.4642857142857143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0"/>
        <v>28</v>
      </c>
      <c r="J149" s="34">
        <f t="shared" si="21"/>
        <v>0</v>
      </c>
      <c r="K149" s="35">
        <f t="shared" si="22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0"/>
        <v>28</v>
      </c>
      <c r="J150" s="34">
        <f t="shared" si="21"/>
        <v>0</v>
      </c>
      <c r="K150" s="35">
        <f t="shared" si="22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0"/>
        <v>27</v>
      </c>
      <c r="J151" s="34">
        <f t="shared" si="21"/>
        <v>1</v>
      </c>
      <c r="K151" s="35">
        <f t="shared" si="22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0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0"/>
        <v>28</v>
      </c>
      <c r="J157" s="34">
        <f t="shared" ref="J157:J165" si="23">COUNTIF(L157:AM157,"APAGADO")</f>
        <v>0</v>
      </c>
      <c r="K157" s="35">
        <f t="shared" ref="K157:K165" si="24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0"/>
        <v>28</v>
      </c>
      <c r="J158" s="34">
        <f t="shared" si="23"/>
        <v>0</v>
      </c>
      <c r="K158" s="35">
        <f t="shared" si="24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0"/>
        <v>28</v>
      </c>
      <c r="J159" s="34">
        <f t="shared" si="23"/>
        <v>0</v>
      </c>
      <c r="K159" s="35">
        <f t="shared" si="24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0"/>
        <v>28</v>
      </c>
      <c r="J160" s="34">
        <f t="shared" si="23"/>
        <v>0</v>
      </c>
      <c r="K160" s="35">
        <f t="shared" si="24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0"/>
        <v>22</v>
      </c>
      <c r="J161" s="34">
        <f t="shared" si="23"/>
        <v>6</v>
      </c>
      <c r="K161" s="35">
        <f t="shared" si="24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0"/>
        <v>23</v>
      </c>
      <c r="J162" s="34">
        <f t="shared" si="23"/>
        <v>5</v>
      </c>
      <c r="K162" s="35">
        <f t="shared" si="24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0"/>
        <v>22</v>
      </c>
      <c r="J163" s="34">
        <f t="shared" si="23"/>
        <v>6</v>
      </c>
      <c r="K163" s="35">
        <f t="shared" si="24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0"/>
        <v>22</v>
      </c>
      <c r="J164" s="34">
        <f t="shared" si="23"/>
        <v>6</v>
      </c>
      <c r="K164" s="35">
        <f t="shared" si="24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0"/>
        <v>28</v>
      </c>
      <c r="J166" s="34">
        <f t="shared" si="21"/>
        <v>0</v>
      </c>
      <c r="K166" s="35">
        <f t="shared" si="22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0"/>
        <v>28</v>
      </c>
      <c r="J167" s="34">
        <f t="shared" si="21"/>
        <v>0</v>
      </c>
      <c r="K167" s="35">
        <f t="shared" si="22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0"/>
        <v>28</v>
      </c>
      <c r="J168" s="34">
        <f t="shared" si="21"/>
        <v>0</v>
      </c>
      <c r="K168" s="35">
        <f t="shared" si="22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0"/>
        <v>23</v>
      </c>
      <c r="J176" s="34">
        <f t="shared" si="21"/>
        <v>5</v>
      </c>
      <c r="K176" s="35">
        <f t="shared" si="22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0"/>
        <v>23</v>
      </c>
      <c r="J177" s="34">
        <f t="shared" si="21"/>
        <v>5</v>
      </c>
      <c r="K177" s="35">
        <f t="shared" si="22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0"/>
        <v>28</v>
      </c>
      <c r="J180" s="34">
        <f t="shared" si="21"/>
        <v>0</v>
      </c>
      <c r="K180" s="35">
        <f t="shared" si="22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5">COUNTIF(L192:AM192,"APAGADO")</f>
        <v>0</v>
      </c>
      <c r="K192" s="35">
        <f t="shared" ref="K192" si="26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0"/>
        <v>13</v>
      </c>
      <c r="J194" s="34">
        <f t="shared" si="21"/>
        <v>15</v>
      </c>
      <c r="K194" s="35">
        <f t="shared" si="22"/>
        <v>0.4642857142857143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0"/>
        <v>24</v>
      </c>
      <c r="J195" s="34">
        <f t="shared" si="21"/>
        <v>4</v>
      </c>
      <c r="K195" s="35">
        <f t="shared" si="22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0"/>
        <v>13</v>
      </c>
      <c r="J196" s="34">
        <f t="shared" si="21"/>
        <v>15</v>
      </c>
      <c r="K196" s="35">
        <f t="shared" si="22"/>
        <v>0.4642857142857143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0"/>
        <v>27</v>
      </c>
      <c r="J197" s="34">
        <f t="shared" si="21"/>
        <v>1</v>
      </c>
      <c r="K197" s="35">
        <f t="shared" si="22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0"/>
        <v>27</v>
      </c>
      <c r="J198" s="34">
        <f t="shared" si="21"/>
        <v>1</v>
      </c>
      <c r="K198" s="35">
        <f t="shared" si="22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0"/>
        <v>26</v>
      </c>
      <c r="J203" s="34">
        <f t="shared" si="21"/>
        <v>2</v>
      </c>
      <c r="K203" s="35">
        <f t="shared" si="22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7">COUNTIF(L205:AM205,"")</f>
        <v>28</v>
      </c>
      <c r="J205" s="34">
        <f t="shared" si="21"/>
        <v>0</v>
      </c>
      <c r="K205" s="35">
        <f t="shared" si="22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7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7"/>
        <v>28</v>
      </c>
      <c r="J207" s="34">
        <f t="shared" si="21"/>
        <v>0</v>
      </c>
      <c r="K207" s="35">
        <f t="shared" si="22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7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7"/>
        <v>28</v>
      </c>
      <c r="J209" s="34">
        <f t="shared" si="21"/>
        <v>0</v>
      </c>
      <c r="K209" s="35">
        <f t="shared" si="22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28">COUNTIF(L210:AM210,"")</f>
        <v>27</v>
      </c>
      <c r="J210" s="34">
        <f t="shared" ref="J210" si="29">COUNTIF(L210:AM210,"APAGADO")</f>
        <v>1</v>
      </c>
      <c r="K210" s="35">
        <f t="shared" ref="K210" si="30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1">COUNTIF(L211:AM211,"")</f>
        <v>28</v>
      </c>
      <c r="J211" s="34">
        <f t="shared" ref="J211" si="32">COUNTIF(L211:AM211,"APAGADO")</f>
        <v>0</v>
      </c>
      <c r="K211" s="35">
        <f t="shared" ref="K211" si="33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7"/>
        <v>28</v>
      </c>
      <c r="J212" s="34">
        <f t="shared" si="21"/>
        <v>0</v>
      </c>
      <c r="K212" s="35">
        <f t="shared" si="22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7"/>
        <v>28</v>
      </c>
      <c r="J213" s="34">
        <f t="shared" si="21"/>
        <v>0</v>
      </c>
      <c r="K213" s="35">
        <f t="shared" si="22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7"/>
        <v>28</v>
      </c>
      <c r="J214" s="34">
        <f t="shared" si="21"/>
        <v>0</v>
      </c>
      <c r="K214" s="35">
        <f t="shared" si="22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7"/>
        <v>27</v>
      </c>
      <c r="J215" s="34">
        <f t="shared" si="21"/>
        <v>1</v>
      </c>
      <c r="K215" s="35">
        <f t="shared" si="22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7"/>
        <v>28</v>
      </c>
      <c r="J216" s="34">
        <f t="shared" si="21"/>
        <v>0</v>
      </c>
      <c r="K216" s="35">
        <f t="shared" si="22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7"/>
        <v>28</v>
      </c>
      <c r="J217" s="34">
        <f t="shared" si="21"/>
        <v>0</v>
      </c>
      <c r="K217" s="35">
        <f t="shared" si="22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7"/>
        <v>28</v>
      </c>
      <c r="J218" s="34">
        <f t="shared" si="21"/>
        <v>0</v>
      </c>
      <c r="K218" s="35">
        <f t="shared" si="22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7"/>
        <v>28</v>
      </c>
      <c r="J219" s="34">
        <f t="shared" si="21"/>
        <v>0</v>
      </c>
      <c r="K219" s="35">
        <f t="shared" si="22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7"/>
        <v>26</v>
      </c>
      <c r="J220" s="34">
        <f t="shared" si="21"/>
        <v>2</v>
      </c>
      <c r="K220" s="35">
        <f t="shared" si="22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7"/>
        <v>22</v>
      </c>
      <c r="J221" s="34">
        <f t="shared" si="21"/>
        <v>6</v>
      </c>
      <c r="K221" s="35">
        <f t="shared" si="22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7"/>
        <v>28</v>
      </c>
      <c r="J222" s="34">
        <f t="shared" si="21"/>
        <v>0</v>
      </c>
      <c r="K222" s="35">
        <f t="shared" si="22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7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7"/>
        <v>28</v>
      </c>
      <c r="J224" s="34">
        <f t="shared" si="21"/>
        <v>0</v>
      </c>
      <c r="K224" s="35">
        <f t="shared" si="22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7"/>
        <v>24</v>
      </c>
      <c r="J225" s="34">
        <f t="shared" si="21"/>
        <v>4</v>
      </c>
      <c r="K225" s="35">
        <f t="shared" si="22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7"/>
        <v>23</v>
      </c>
      <c r="J226" s="34">
        <f t="shared" si="21"/>
        <v>5</v>
      </c>
      <c r="K226" s="35">
        <f t="shared" si="22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7"/>
        <v>23</v>
      </c>
      <c r="J227" s="34">
        <f t="shared" si="21"/>
        <v>5</v>
      </c>
      <c r="K227" s="35">
        <f t="shared" si="22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7"/>
        <v>23</v>
      </c>
      <c r="J228" s="34">
        <f t="shared" si="21"/>
        <v>5</v>
      </c>
      <c r="K228" s="35">
        <f t="shared" si="22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7"/>
        <v>24</v>
      </c>
      <c r="J229" s="34">
        <f t="shared" si="21"/>
        <v>4</v>
      </c>
      <c r="K229" s="35">
        <f t="shared" si="22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7"/>
        <v>13</v>
      </c>
      <c r="J230" s="34">
        <f t="shared" si="21"/>
        <v>15</v>
      </c>
      <c r="K230" s="35">
        <f t="shared" si="22"/>
        <v>0.4642857142857143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7"/>
        <v>13</v>
      </c>
      <c r="J231" s="34">
        <f t="shared" si="21"/>
        <v>15</v>
      </c>
      <c r="K231" s="35">
        <f t="shared" si="22"/>
        <v>0.4642857142857143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13</v>
      </c>
      <c r="J232" s="34">
        <f>COUNTIF(L232:AM232,"APAGADO")</f>
        <v>15</v>
      </c>
      <c r="K232" s="35">
        <f>(I232)/(J232+I232)</f>
        <v>0.4642857142857143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7"/>
        <v>14</v>
      </c>
      <c r="J233" s="34">
        <f t="shared" si="21"/>
        <v>14</v>
      </c>
      <c r="K233" s="35">
        <f t="shared" si="22"/>
        <v>0.5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7"/>
        <v>20</v>
      </c>
      <c r="J234" s="34">
        <f t="shared" si="21"/>
        <v>8</v>
      </c>
      <c r="K234" s="35">
        <f t="shared" si="22"/>
        <v>0.7142857142857143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20</v>
      </c>
      <c r="J235" s="34">
        <f>COUNTIF(L235:AM235,"APAGADO")</f>
        <v>8</v>
      </c>
      <c r="K235" s="35">
        <f>(I235)/(J235+I235)</f>
        <v>0.7142857142857143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7"/>
        <v>18</v>
      </c>
      <c r="J236" s="34">
        <f t="shared" si="21"/>
        <v>10</v>
      </c>
      <c r="K236" s="35">
        <f t="shared" si="22"/>
        <v>0.6428571428571429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7"/>
        <v>19</v>
      </c>
      <c r="J237" s="34">
        <f t="shared" si="21"/>
        <v>9</v>
      </c>
      <c r="K237" s="35">
        <f t="shared" si="22"/>
        <v>0.6785714285714286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20</v>
      </c>
      <c r="J238" s="34">
        <f>COUNTIF(L238:AM238,"APAGADO")</f>
        <v>8</v>
      </c>
      <c r="K238" s="35">
        <f>(I238)/(J238+I238)</f>
        <v>0.7142857142857143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7"/>
        <v>24</v>
      </c>
      <c r="J239" s="34">
        <f t="shared" si="21"/>
        <v>4</v>
      </c>
      <c r="K239" s="35">
        <f t="shared" si="22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7"/>
        <v>19</v>
      </c>
      <c r="J242" s="34">
        <f t="shared" si="21"/>
        <v>9</v>
      </c>
      <c r="K242" s="35">
        <f t="shared" si="22"/>
        <v>0.6785714285714286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7"/>
        <v>25</v>
      </c>
      <c r="J243" s="34">
        <f t="shared" si="21"/>
        <v>3</v>
      </c>
      <c r="K243" s="35">
        <f t="shared" si="22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7"/>
        <v>14</v>
      </c>
      <c r="J245" s="34">
        <f t="shared" si="21"/>
        <v>14</v>
      </c>
      <c r="K245" s="35">
        <f t="shared" si="22"/>
        <v>0.5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7"/>
        <v>21</v>
      </c>
      <c r="J246" s="34">
        <f t="shared" si="21"/>
        <v>7</v>
      </c>
      <c r="K246" s="35">
        <f t="shared" si="22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7"/>
        <v>25</v>
      </c>
      <c r="J247" s="34">
        <f t="shared" si="21"/>
        <v>3</v>
      </c>
      <c r="K247" s="35">
        <f t="shared" si="22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7"/>
        <v>28</v>
      </c>
      <c r="J249" s="34">
        <f t="shared" si="21"/>
        <v>0</v>
      </c>
      <c r="K249" s="35">
        <f t="shared" si="22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7"/>
        <v>28</v>
      </c>
      <c r="J250" s="34">
        <f t="shared" si="21"/>
        <v>0</v>
      </c>
      <c r="K250" s="35">
        <f t="shared" si="22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7"/>
        <v>25</v>
      </c>
      <c r="J252" s="34">
        <f t="shared" si="21"/>
        <v>3</v>
      </c>
      <c r="K252" s="35">
        <f t="shared" si="22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7"/>
        <v>24</v>
      </c>
      <c r="J253" s="34">
        <f t="shared" ref="J253:J316" si="34">COUNTIF(L253:AM253,"APAGADO")</f>
        <v>4</v>
      </c>
      <c r="K253" s="35">
        <f t="shared" ref="K253:K316" si="35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7"/>
        <v>26</v>
      </c>
      <c r="J254" s="34">
        <f t="shared" si="34"/>
        <v>2</v>
      </c>
      <c r="K254" s="35">
        <f t="shared" si="35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7"/>
        <v>25</v>
      </c>
      <c r="J255" s="34">
        <f t="shared" si="34"/>
        <v>3</v>
      </c>
      <c r="K255" s="35">
        <f t="shared" si="35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6">COUNTIF(L256:AM256,"")</f>
        <v>23</v>
      </c>
      <c r="J256" s="34">
        <f t="shared" ref="J256" si="37">COUNTIF(L256:AM256,"APAGADO")</f>
        <v>5</v>
      </c>
      <c r="K256" s="35">
        <f t="shared" ref="K256" si="38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39">COUNTIF(L257:AM257,"")</f>
        <v>25</v>
      </c>
      <c r="J257" s="34">
        <f t="shared" ref="J257" si="40">COUNTIF(L257:AM257,"APAGADO")</f>
        <v>3</v>
      </c>
      <c r="K257" s="35">
        <f t="shared" ref="K257" si="41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7"/>
        <v>26</v>
      </c>
      <c r="J258" s="34">
        <f t="shared" si="34"/>
        <v>2</v>
      </c>
      <c r="K258" s="35">
        <f t="shared" si="35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7"/>
        <v>27</v>
      </c>
      <c r="J259" s="34">
        <f t="shared" si="34"/>
        <v>1</v>
      </c>
      <c r="K259" s="35">
        <f t="shared" si="35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7"/>
        <v>27</v>
      </c>
      <c r="J260" s="34">
        <f t="shared" si="34"/>
        <v>1</v>
      </c>
      <c r="K260" s="35">
        <f t="shared" si="35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7"/>
        <v>27</v>
      </c>
      <c r="J261" s="34">
        <f t="shared" si="34"/>
        <v>1</v>
      </c>
      <c r="K261" s="35">
        <f t="shared" si="35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7"/>
        <v>27</v>
      </c>
      <c r="J262" s="34">
        <f t="shared" si="34"/>
        <v>1</v>
      </c>
      <c r="K262" s="35">
        <f t="shared" si="35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7"/>
        <v>27</v>
      </c>
      <c r="J263" s="34">
        <f t="shared" si="34"/>
        <v>1</v>
      </c>
      <c r="K263" s="35">
        <f t="shared" si="35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7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7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7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7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7"/>
        <v>27</v>
      </c>
      <c r="J268" s="34">
        <f t="shared" si="34"/>
        <v>1</v>
      </c>
      <c r="K268" s="35">
        <f t="shared" si="35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7"/>
        <v>23</v>
      </c>
      <c r="J269" s="34">
        <f t="shared" si="34"/>
        <v>5</v>
      </c>
      <c r="K269" s="35">
        <f t="shared" si="35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7"/>
        <v>27</v>
      </c>
      <c r="J270" s="34">
        <f t="shared" si="34"/>
        <v>1</v>
      </c>
      <c r="K270" s="35">
        <f t="shared" si="35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2">COUNTIF(L271:AM271,"")</f>
        <v>27</v>
      </c>
      <c r="J271" s="34">
        <f t="shared" si="34"/>
        <v>1</v>
      </c>
      <c r="K271" s="35">
        <f t="shared" si="35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2"/>
        <v>27</v>
      </c>
      <c r="J272" s="34">
        <f t="shared" si="34"/>
        <v>1</v>
      </c>
      <c r="K272" s="35">
        <f t="shared" si="35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2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2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2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3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2"/>
        <v>28</v>
      </c>
      <c r="J277" s="34">
        <f t="shared" si="34"/>
        <v>0</v>
      </c>
      <c r="K277" s="35">
        <f t="shared" si="35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2"/>
        <v>28</v>
      </c>
      <c r="J278" s="34">
        <f t="shared" si="34"/>
        <v>0</v>
      </c>
      <c r="K278" s="35">
        <f t="shared" si="35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2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2"/>
        <v>28</v>
      </c>
      <c r="J280" s="34">
        <f t="shared" si="34"/>
        <v>0</v>
      </c>
      <c r="K280" s="35">
        <f t="shared" si="35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2"/>
        <v>28</v>
      </c>
      <c r="J281" s="34">
        <f t="shared" si="34"/>
        <v>0</v>
      </c>
      <c r="K281" s="35">
        <f t="shared" si="35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2"/>
        <v>28</v>
      </c>
      <c r="J282" s="34">
        <f t="shared" si="34"/>
        <v>0</v>
      </c>
      <c r="K282" s="35">
        <f t="shared" si="35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2"/>
        <v>28</v>
      </c>
      <c r="J283" s="34">
        <f t="shared" si="34"/>
        <v>0</v>
      </c>
      <c r="K283" s="35">
        <f t="shared" si="35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2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2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2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2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2"/>
        <v>26</v>
      </c>
      <c r="J288" s="34">
        <f t="shared" ref="J288:J289" si="44">COUNTIF(L288:AM288,"APAGADO")</f>
        <v>2</v>
      </c>
      <c r="K288" s="35">
        <f t="shared" ref="K288:K289" si="45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2"/>
        <v>26</v>
      </c>
      <c r="J289" s="34">
        <f t="shared" si="44"/>
        <v>2</v>
      </c>
      <c r="K289" s="35">
        <f t="shared" si="45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2"/>
        <v>27</v>
      </c>
      <c r="J290" s="34">
        <f t="shared" si="34"/>
        <v>1</v>
      </c>
      <c r="K290" s="35">
        <f t="shared" si="35"/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2"/>
        <v>28</v>
      </c>
      <c r="J291" s="34">
        <f t="shared" si="34"/>
        <v>0</v>
      </c>
      <c r="K291" s="35">
        <f t="shared" si="35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2"/>
        <v>28</v>
      </c>
      <c r="J292" s="34">
        <f t="shared" si="34"/>
        <v>0</v>
      </c>
      <c r="K292" s="35">
        <f t="shared" si="35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2"/>
        <v>24</v>
      </c>
      <c r="J293" s="34">
        <f t="shared" si="34"/>
        <v>4</v>
      </c>
      <c r="K293" s="35">
        <f t="shared" si="35"/>
        <v>0.8571428571428571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2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2"/>
        <v>24</v>
      </c>
      <c r="J295" s="34">
        <f t="shared" si="34"/>
        <v>4</v>
      </c>
      <c r="K295" s="35">
        <f t="shared" si="35"/>
        <v>0.8571428571428571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24</v>
      </c>
      <c r="J296" s="34">
        <f>COUNTIF(L296:AM296,"APAGADO")</f>
        <v>4</v>
      </c>
      <c r="K296" s="35">
        <f>(I296)/(J296+I296)</f>
        <v>0.8571428571428571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25</v>
      </c>
      <c r="J297" s="34">
        <f>COUNTIF(L297:AM297,"APAGADO")</f>
        <v>3</v>
      </c>
      <c r="K297" s="35">
        <f>(I297)/(J297+I297)</f>
        <v>0.8928571428571429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2"/>
        <v>28</v>
      </c>
      <c r="J298" s="34">
        <f t="shared" si="34"/>
        <v>0</v>
      </c>
      <c r="K298" s="35">
        <f t="shared" si="35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2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2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2"/>
        <v>24</v>
      </c>
      <c r="J301" s="34">
        <f>COUNTIF(L301:AM301,"APAGADO")</f>
        <v>4</v>
      </c>
      <c r="K301" s="35">
        <f>(I301)/(J301+I301)</f>
        <v>0.8571428571428571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2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2"/>
        <v>24</v>
      </c>
      <c r="J303" s="34">
        <f>COUNTIF(L303:AM303,"APAGADO")</f>
        <v>4</v>
      </c>
      <c r="K303" s="35">
        <f>(I303)/(J303+I303)</f>
        <v>0.8571428571428571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2"/>
        <v>24</v>
      </c>
      <c r="J304" s="34">
        <f t="shared" si="34"/>
        <v>4</v>
      </c>
      <c r="K304" s="35">
        <f t="shared" si="35"/>
        <v>0.8571428571428571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2"/>
        <v>24</v>
      </c>
      <c r="J305" s="34">
        <f t="shared" si="34"/>
        <v>4</v>
      </c>
      <c r="K305" s="35">
        <f t="shared" si="35"/>
        <v>0.8571428571428571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2"/>
        <v>24</v>
      </c>
      <c r="J306" s="34">
        <f t="shared" si="34"/>
        <v>4</v>
      </c>
      <c r="K306" s="35">
        <f t="shared" si="35"/>
        <v>0.8571428571428571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2"/>
        <v>24</v>
      </c>
      <c r="J307" s="34">
        <f t="shared" si="34"/>
        <v>4</v>
      </c>
      <c r="K307" s="35">
        <f t="shared" si="35"/>
        <v>0.8571428571428571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2"/>
        <v>24</v>
      </c>
      <c r="J308" s="34">
        <f t="shared" si="34"/>
        <v>4</v>
      </c>
      <c r="K308" s="35">
        <f t="shared" si="35"/>
        <v>0.8571428571428571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2"/>
        <v>24</v>
      </c>
      <c r="J309" s="34">
        <f t="shared" si="34"/>
        <v>4</v>
      </c>
      <c r="K309" s="35">
        <f t="shared" si="35"/>
        <v>0.8571428571428571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2"/>
        <v>27</v>
      </c>
      <c r="J310" s="34">
        <f>COUNTIF(L310:AM310,"APAGADO")</f>
        <v>1</v>
      </c>
      <c r="K310" s="35">
        <f>(I310)/(J310+I310)</f>
        <v>0.9642857142857143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2"/>
        <v>24</v>
      </c>
      <c r="J311" s="34">
        <f>COUNTIF(L311:AM311,"APAGADO")</f>
        <v>4</v>
      </c>
      <c r="K311" s="35">
        <f>(I311)/(J311+I311)</f>
        <v>0.8571428571428571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2"/>
        <v>23</v>
      </c>
      <c r="J312" s="34">
        <f>COUNTIF(L312:AM312,"APAGADO")</f>
        <v>5</v>
      </c>
      <c r="K312" s="35">
        <f>(I312)/(J312+I312)</f>
        <v>0.8214285714285714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2"/>
        <v>28</v>
      </c>
      <c r="J313" s="34">
        <f t="shared" si="34"/>
        <v>0</v>
      </c>
      <c r="K313" s="35">
        <f t="shared" si="35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2"/>
        <v>27</v>
      </c>
      <c r="J314" s="34">
        <f t="shared" si="34"/>
        <v>1</v>
      </c>
      <c r="K314" s="35">
        <f t="shared" si="35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2"/>
        <v>28</v>
      </c>
      <c r="J315" s="34">
        <f t="shared" si="34"/>
        <v>0</v>
      </c>
      <c r="K315" s="35">
        <f t="shared" si="35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2"/>
        <v>28</v>
      </c>
      <c r="J316" s="34">
        <f t="shared" si="34"/>
        <v>0</v>
      </c>
      <c r="K316" s="35">
        <f t="shared" si="35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2"/>
        <v>28</v>
      </c>
      <c r="J317" s="34">
        <f t="shared" ref="J317:J394" si="46">COUNTIF(L317:AM317,"APAGADO")</f>
        <v>0</v>
      </c>
      <c r="K317" s="35">
        <f t="shared" ref="K317:K394" si="47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2"/>
        <v>28</v>
      </c>
      <c r="J318" s="34">
        <f t="shared" si="46"/>
        <v>0</v>
      </c>
      <c r="K318" s="35">
        <f t="shared" si="4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2"/>
        <v>19</v>
      </c>
      <c r="J319" s="34">
        <f t="shared" si="46"/>
        <v>9</v>
      </c>
      <c r="K319" s="35">
        <f t="shared" si="47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2"/>
        <v>19</v>
      </c>
      <c r="J320" s="34">
        <f t="shared" si="46"/>
        <v>9</v>
      </c>
      <c r="K320" s="35">
        <f t="shared" si="47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2"/>
        <v>23</v>
      </c>
      <c r="J321" s="34">
        <f t="shared" si="46"/>
        <v>5</v>
      </c>
      <c r="K321" s="35">
        <f t="shared" si="47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2"/>
        <v>23</v>
      </c>
      <c r="J322" s="34">
        <f t="shared" si="46"/>
        <v>5</v>
      </c>
      <c r="K322" s="35">
        <f t="shared" si="47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2"/>
        <v>28</v>
      </c>
      <c r="J323" s="34">
        <f t="shared" si="46"/>
        <v>0</v>
      </c>
      <c r="K323" s="35">
        <f t="shared" si="47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2"/>
        <v>28</v>
      </c>
      <c r="J324" s="34">
        <f t="shared" si="46"/>
        <v>0</v>
      </c>
      <c r="K324" s="35">
        <f t="shared" si="47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2"/>
        <v>28</v>
      </c>
      <c r="J325" s="34">
        <f t="shared" si="46"/>
        <v>0</v>
      </c>
      <c r="K325" s="35">
        <f t="shared" si="47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2"/>
        <v>28</v>
      </c>
      <c r="J326" s="34">
        <f t="shared" si="46"/>
        <v>0</v>
      </c>
      <c r="K326" s="35">
        <f t="shared" si="47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2"/>
        <v>28</v>
      </c>
      <c r="J327" s="34">
        <f t="shared" si="46"/>
        <v>0</v>
      </c>
      <c r="K327" s="35">
        <f t="shared" si="47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2"/>
        <v>28</v>
      </c>
      <c r="J328" s="34">
        <f t="shared" si="46"/>
        <v>0</v>
      </c>
      <c r="K328" s="35">
        <f t="shared" si="47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2"/>
        <v>28</v>
      </c>
      <c r="J329" s="34">
        <f t="shared" si="46"/>
        <v>0</v>
      </c>
      <c r="K329" s="35">
        <f t="shared" si="47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2"/>
        <v>28</v>
      </c>
      <c r="J330" s="34">
        <f t="shared" si="46"/>
        <v>0</v>
      </c>
      <c r="K330" s="35">
        <f t="shared" si="47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2"/>
        <v>28</v>
      </c>
      <c r="J331" s="34">
        <f t="shared" si="46"/>
        <v>0</v>
      </c>
      <c r="K331" s="35">
        <f t="shared" si="47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2"/>
        <v>28</v>
      </c>
      <c r="J332" s="34">
        <f t="shared" si="46"/>
        <v>0</v>
      </c>
      <c r="K332" s="35">
        <f t="shared" si="47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2"/>
        <v>28</v>
      </c>
      <c r="J333" s="34">
        <f t="shared" si="46"/>
        <v>0</v>
      </c>
      <c r="K333" s="35">
        <f t="shared" si="47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2"/>
        <v>28</v>
      </c>
      <c r="J334" s="34">
        <f t="shared" si="46"/>
        <v>0</v>
      </c>
      <c r="K334" s="35">
        <f t="shared" si="47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2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2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2"/>
        <v>28</v>
      </c>
      <c r="J340" s="34">
        <f t="shared" si="46"/>
        <v>0</v>
      </c>
      <c r="K340" s="35">
        <f t="shared" si="47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2"/>
        <v>28</v>
      </c>
      <c r="J344" s="34">
        <f t="shared" si="46"/>
        <v>0</v>
      </c>
      <c r="K344" s="35">
        <f t="shared" si="47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48">COUNTIF(L347:AM347,"")</f>
        <v>28</v>
      </c>
      <c r="J347" s="34">
        <f t="shared" si="46"/>
        <v>0</v>
      </c>
      <c r="K347" s="35">
        <f t="shared" si="47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48"/>
        <v>28</v>
      </c>
      <c r="J349" s="34">
        <f t="shared" si="46"/>
        <v>0</v>
      </c>
      <c r="K349" s="35">
        <f t="shared" si="47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48"/>
        <v>28</v>
      </c>
      <c r="J350" s="34">
        <f t="shared" si="46"/>
        <v>0</v>
      </c>
      <c r="K350" s="35">
        <f t="shared" si="47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14</v>
      </c>
      <c r="J351" s="34">
        <f>COUNTIF(L351:AM351,"APAGADO")</f>
        <v>14</v>
      </c>
      <c r="K351" s="35">
        <f>(I351)/(J351+I351)</f>
        <v>0.5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48"/>
        <v>24</v>
      </c>
      <c r="J354" s="34">
        <f t="shared" si="46"/>
        <v>4</v>
      </c>
      <c r="K354" s="35">
        <f t="shared" si="47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48"/>
        <v>24</v>
      </c>
      <c r="J355" s="34">
        <f t="shared" si="46"/>
        <v>4</v>
      </c>
      <c r="K355" s="35">
        <f t="shared" si="47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49">COUNTIF(L357:AM357,"")</f>
        <v>28</v>
      </c>
      <c r="J357" s="34">
        <f t="shared" ref="J357" si="50">COUNTIF(L357:AM357,"APAGADO")</f>
        <v>0</v>
      </c>
      <c r="K357" s="35">
        <f t="shared" ref="K357" si="51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48"/>
        <v>27</v>
      </c>
      <c r="J358" s="34">
        <f t="shared" si="46"/>
        <v>1</v>
      </c>
      <c r="K358" s="35">
        <f t="shared" si="47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48"/>
        <v>27</v>
      </c>
      <c r="J359" s="34">
        <f t="shared" si="46"/>
        <v>1</v>
      </c>
      <c r="K359" s="35">
        <f t="shared" si="47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48"/>
        <v>27</v>
      </c>
      <c r="J360" s="34">
        <f t="shared" si="46"/>
        <v>1</v>
      </c>
      <c r="K360" s="35">
        <f t="shared" si="47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48"/>
        <v>28</v>
      </c>
      <c r="J361" s="34">
        <f t="shared" si="46"/>
        <v>0</v>
      </c>
      <c r="K361" s="35">
        <f t="shared" si="47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48"/>
        <v>28</v>
      </c>
      <c r="J362" s="34">
        <f t="shared" si="46"/>
        <v>0</v>
      </c>
      <c r="K362" s="35">
        <f t="shared" si="47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48"/>
        <v>26</v>
      </c>
      <c r="J363" s="34">
        <f t="shared" si="46"/>
        <v>2</v>
      </c>
      <c r="K363" s="35">
        <f t="shared" si="47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48"/>
        <v>28</v>
      </c>
      <c r="J364" s="34">
        <f t="shared" si="46"/>
        <v>0</v>
      </c>
      <c r="K364" s="35">
        <f t="shared" si="47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48"/>
        <v>28</v>
      </c>
      <c r="J365" s="34">
        <f t="shared" si="46"/>
        <v>0</v>
      </c>
      <c r="K365" s="35">
        <f t="shared" si="47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48"/>
        <v>27</v>
      </c>
      <c r="J366" s="34">
        <f t="shared" si="46"/>
        <v>1</v>
      </c>
      <c r="K366" s="35">
        <f t="shared" si="47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48"/>
        <v>28</v>
      </c>
      <c r="J367" s="34">
        <f t="shared" si="46"/>
        <v>0</v>
      </c>
      <c r="K367" s="35">
        <f t="shared" si="47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48"/>
        <v>28</v>
      </c>
      <c r="J368" s="34">
        <f t="shared" si="46"/>
        <v>0</v>
      </c>
      <c r="K368" s="35">
        <f t="shared" si="47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48"/>
        <v>28</v>
      </c>
      <c r="J369" s="34">
        <f t="shared" si="46"/>
        <v>0</v>
      </c>
      <c r="K369" s="35">
        <f t="shared" si="47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48"/>
        <v>26</v>
      </c>
      <c r="J370" s="34">
        <f t="shared" si="46"/>
        <v>2</v>
      </c>
      <c r="K370" s="35">
        <f t="shared" si="47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48"/>
        <v>26</v>
      </c>
      <c r="J371" s="34">
        <f t="shared" si="46"/>
        <v>2</v>
      </c>
      <c r="K371" s="35">
        <f t="shared" si="47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48"/>
        <v>27</v>
      </c>
      <c r="J372" s="34">
        <f t="shared" si="46"/>
        <v>1</v>
      </c>
      <c r="K372" s="35">
        <f t="shared" si="47"/>
        <v>0.9642857142857143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48"/>
        <v>27</v>
      </c>
      <c r="J373" s="34">
        <f t="shared" si="46"/>
        <v>1</v>
      </c>
      <c r="K373" s="35">
        <f t="shared" si="47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48"/>
        <v>28</v>
      </c>
      <c r="J374" s="34">
        <f t="shared" si="46"/>
        <v>0</v>
      </c>
      <c r="K374" s="35">
        <f t="shared" si="47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48"/>
        <v>28</v>
      </c>
      <c r="J375" s="34">
        <f t="shared" si="46"/>
        <v>0</v>
      </c>
      <c r="K375" s="35">
        <f t="shared" si="47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48"/>
        <v>28</v>
      </c>
      <c r="J376" s="34">
        <f t="shared" si="46"/>
        <v>0</v>
      </c>
      <c r="K376" s="35">
        <f t="shared" si="47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48"/>
        <v>28</v>
      </c>
      <c r="J377" s="34">
        <f t="shared" si="46"/>
        <v>0</v>
      </c>
      <c r="K377" s="35">
        <f t="shared" si="47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48"/>
        <v>28</v>
      </c>
      <c r="J378" s="34">
        <f t="shared" si="46"/>
        <v>0</v>
      </c>
      <c r="K378" s="35">
        <f t="shared" si="47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48"/>
        <v>28</v>
      </c>
      <c r="J379" s="34">
        <f t="shared" si="46"/>
        <v>0</v>
      </c>
      <c r="K379" s="35">
        <f t="shared" si="47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13</v>
      </c>
      <c r="J380" s="34">
        <f t="shared" si="46"/>
        <v>15</v>
      </c>
      <c r="K380" s="35">
        <f t="shared" si="47"/>
        <v>0.4642857142857143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48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48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48"/>
        <v>24</v>
      </c>
      <c r="J383" s="34">
        <f t="shared" si="46"/>
        <v>4</v>
      </c>
      <c r="K383" s="35">
        <f t="shared" si="47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48"/>
        <v>24</v>
      </c>
      <c r="J384" s="34">
        <f t="shared" si="46"/>
        <v>4</v>
      </c>
      <c r="K384" s="35">
        <f t="shared" si="47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48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48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48"/>
        <v>23</v>
      </c>
      <c r="J387" s="34">
        <f t="shared" ref="J387" si="52">COUNTIF(L387:AM387,"APAGADO")</f>
        <v>5</v>
      </c>
      <c r="K387" s="35">
        <f t="shared" ref="K387" si="53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48"/>
        <v>28</v>
      </c>
      <c r="J388" s="34">
        <f t="shared" si="46"/>
        <v>0</v>
      </c>
      <c r="K388" s="35">
        <f t="shared" si="47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48"/>
        <v>28</v>
      </c>
      <c r="J389" s="34">
        <f t="shared" si="46"/>
        <v>0</v>
      </c>
      <c r="K389" s="35">
        <f t="shared" si="47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48"/>
        <v>28</v>
      </c>
      <c r="J390" s="34">
        <f t="shared" si="46"/>
        <v>0</v>
      </c>
      <c r="K390" s="35">
        <f t="shared" si="47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48"/>
        <v>28</v>
      </c>
      <c r="J391" s="34">
        <f t="shared" si="46"/>
        <v>0</v>
      </c>
      <c r="K391" s="35">
        <f t="shared" si="47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48"/>
        <v>28</v>
      </c>
      <c r="J392" s="34">
        <f t="shared" si="46"/>
        <v>0</v>
      </c>
      <c r="K392" s="35">
        <f t="shared" si="47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48"/>
        <v>19</v>
      </c>
      <c r="J393" s="34">
        <f t="shared" si="46"/>
        <v>9</v>
      </c>
      <c r="K393" s="35">
        <f t="shared" si="47"/>
        <v>0.6785714285714286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48"/>
        <v>28</v>
      </c>
      <c r="J394" s="34">
        <f t="shared" si="46"/>
        <v>0</v>
      </c>
      <c r="K394" s="35">
        <f t="shared" si="47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48"/>
        <v>28</v>
      </c>
      <c r="J395" s="34">
        <f t="shared" ref="J395:J455" si="54">COUNTIF(L395:AM395,"APAGADO")</f>
        <v>0</v>
      </c>
      <c r="K395" s="35">
        <f t="shared" ref="K395:K455" si="55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48"/>
        <v>28</v>
      </c>
      <c r="J396" s="34">
        <f t="shared" si="54"/>
        <v>0</v>
      </c>
      <c r="K396" s="35">
        <f t="shared" si="55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48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48"/>
        <v>28</v>
      </c>
      <c r="J398" s="34">
        <f t="shared" si="54"/>
        <v>0</v>
      </c>
      <c r="K398" s="35">
        <f t="shared" si="55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48"/>
        <v>27</v>
      </c>
      <c r="J399" s="34">
        <f t="shared" si="54"/>
        <v>1</v>
      </c>
      <c r="K399" s="35">
        <f t="shared" si="55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48"/>
        <v>28</v>
      </c>
      <c r="J400" s="34">
        <f t="shared" si="54"/>
        <v>0</v>
      </c>
      <c r="K400" s="35">
        <f t="shared" si="55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48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48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48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48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48"/>
        <v>28</v>
      </c>
      <c r="J405" s="34">
        <f t="shared" si="54"/>
        <v>0</v>
      </c>
      <c r="K405" s="35">
        <f t="shared" si="55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48"/>
        <v>28</v>
      </c>
      <c r="J406" s="34">
        <f t="shared" si="54"/>
        <v>0</v>
      </c>
      <c r="K406" s="35">
        <f t="shared" si="55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6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6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6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6"/>
        <v>28</v>
      </c>
      <c r="J410" s="34">
        <f t="shared" si="54"/>
        <v>0</v>
      </c>
      <c r="K410" s="35">
        <f t="shared" si="55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6"/>
        <v>28</v>
      </c>
      <c r="J411" s="34">
        <f t="shared" si="54"/>
        <v>0</v>
      </c>
      <c r="K411" s="35">
        <f t="shared" si="55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6"/>
        <v>28</v>
      </c>
      <c r="J412" s="34">
        <f t="shared" si="54"/>
        <v>0</v>
      </c>
      <c r="K412" s="35">
        <f t="shared" si="55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6"/>
        <v>28</v>
      </c>
      <c r="J413" s="34">
        <f t="shared" si="54"/>
        <v>0</v>
      </c>
      <c r="K413" s="35">
        <f t="shared" si="55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6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6"/>
        <v>24</v>
      </c>
      <c r="J415" s="34">
        <f t="shared" si="54"/>
        <v>4</v>
      </c>
      <c r="K415" s="35">
        <f t="shared" si="55"/>
        <v>0.8571428571428571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6"/>
        <v>24</v>
      </c>
      <c r="J416" s="34">
        <f t="shared" si="54"/>
        <v>4</v>
      </c>
      <c r="K416" s="35">
        <f t="shared" si="55"/>
        <v>0.8571428571428571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6"/>
        <v>13</v>
      </c>
      <c r="J417" s="34">
        <f t="shared" si="54"/>
        <v>15</v>
      </c>
      <c r="K417" s="35">
        <f t="shared" si="55"/>
        <v>0.4642857142857143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6"/>
        <v>13</v>
      </c>
      <c r="J418" s="34">
        <f t="shared" si="54"/>
        <v>15</v>
      </c>
      <c r="K418" s="35">
        <f t="shared" si="55"/>
        <v>0.4642857142857143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6"/>
        <v>24</v>
      </c>
      <c r="J419" s="34">
        <f t="shared" si="54"/>
        <v>4</v>
      </c>
      <c r="K419" s="35">
        <f t="shared" si="55"/>
        <v>0.8571428571428571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6"/>
        <v>24</v>
      </c>
      <c r="J420" s="34">
        <f t="shared" si="54"/>
        <v>4</v>
      </c>
      <c r="K420" s="35">
        <f t="shared" si="55"/>
        <v>0.8571428571428571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6"/>
        <v>24</v>
      </c>
      <c r="J421" s="34">
        <f>COUNTIF(L421:AM421,"APAGADO")</f>
        <v>4</v>
      </c>
      <c r="K421" s="35">
        <f>(I421)/(J421+I421)</f>
        <v>0.8571428571428571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6"/>
        <v>24</v>
      </c>
      <c r="J422" s="34">
        <f t="shared" si="54"/>
        <v>4</v>
      </c>
      <c r="K422" s="35">
        <f t="shared" si="55"/>
        <v>0.8571428571428571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6"/>
        <v>28</v>
      </c>
      <c r="J423" s="34">
        <f t="shared" si="54"/>
        <v>0</v>
      </c>
      <c r="K423" s="35">
        <f t="shared" si="55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6"/>
        <v>28</v>
      </c>
      <c r="J424" s="34">
        <f t="shared" si="54"/>
        <v>0</v>
      </c>
      <c r="K424" s="35">
        <f t="shared" si="55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6"/>
        <v>28</v>
      </c>
      <c r="J425" s="34">
        <f t="shared" si="54"/>
        <v>0</v>
      </c>
      <c r="K425" s="35">
        <f t="shared" si="55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6"/>
        <v>28</v>
      </c>
      <c r="J426" s="34">
        <f t="shared" si="54"/>
        <v>0</v>
      </c>
      <c r="K426" s="35">
        <f t="shared" si="55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6"/>
        <v>28</v>
      </c>
      <c r="J427" s="34">
        <f t="shared" si="54"/>
        <v>0</v>
      </c>
      <c r="K427" s="35">
        <f t="shared" si="55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6"/>
        <v>27</v>
      </c>
      <c r="J428" s="34">
        <f t="shared" si="54"/>
        <v>1</v>
      </c>
      <c r="K428" s="35">
        <f t="shared" si="55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6"/>
        <v>27</v>
      </c>
      <c r="J429" s="34">
        <f t="shared" si="54"/>
        <v>1</v>
      </c>
      <c r="K429" s="35">
        <f t="shared" si="55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6"/>
        <v>27</v>
      </c>
      <c r="J430" s="34">
        <f t="shared" si="54"/>
        <v>1</v>
      </c>
      <c r="K430" s="35">
        <f t="shared" si="55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6"/>
        <v>27</v>
      </c>
      <c r="J431" s="34">
        <f t="shared" si="54"/>
        <v>1</v>
      </c>
      <c r="K431" s="35">
        <f t="shared" si="55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6"/>
        <v>28</v>
      </c>
      <c r="J432" s="34">
        <f t="shared" si="54"/>
        <v>0</v>
      </c>
      <c r="K432" s="35">
        <f t="shared" si="55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6"/>
        <v>28</v>
      </c>
      <c r="J433" s="34">
        <f t="shared" si="54"/>
        <v>0</v>
      </c>
      <c r="K433" s="35">
        <f t="shared" si="55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6"/>
        <v>28</v>
      </c>
      <c r="J434" s="34">
        <f t="shared" si="54"/>
        <v>0</v>
      </c>
      <c r="K434" s="35">
        <f t="shared" si="55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6"/>
        <v>28</v>
      </c>
      <c r="J435" s="34">
        <f t="shared" si="54"/>
        <v>0</v>
      </c>
      <c r="K435" s="35">
        <f t="shared" si="55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6"/>
        <v>28</v>
      </c>
      <c r="J436" s="34">
        <f t="shared" si="54"/>
        <v>0</v>
      </c>
      <c r="K436" s="35">
        <f t="shared" si="55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6"/>
        <v>28</v>
      </c>
      <c r="J437" s="34">
        <f t="shared" si="54"/>
        <v>0</v>
      </c>
      <c r="K437" s="35">
        <f t="shared" si="55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6"/>
        <v>25</v>
      </c>
      <c r="J438" s="34">
        <f t="shared" si="54"/>
        <v>3</v>
      </c>
      <c r="K438" s="35">
        <f t="shared" si="55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6"/>
        <v>27</v>
      </c>
      <c r="J439" s="34">
        <f t="shared" si="54"/>
        <v>1</v>
      </c>
      <c r="K439" s="35">
        <f t="shared" si="55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6"/>
        <v>25</v>
      </c>
      <c r="J440" s="34">
        <f t="shared" si="54"/>
        <v>3</v>
      </c>
      <c r="K440" s="35">
        <f t="shared" si="55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6"/>
        <v>25</v>
      </c>
      <c r="J441" s="34">
        <f t="shared" si="54"/>
        <v>3</v>
      </c>
      <c r="K441" s="35">
        <f t="shared" si="55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6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6"/>
        <v>23</v>
      </c>
      <c r="J443" s="34">
        <f t="shared" si="54"/>
        <v>5</v>
      </c>
      <c r="K443" s="35">
        <f t="shared" si="55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6"/>
        <v>23</v>
      </c>
      <c r="J444" s="34">
        <f t="shared" si="54"/>
        <v>5</v>
      </c>
      <c r="K444" s="35">
        <f t="shared" si="55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6"/>
        <v>23</v>
      </c>
      <c r="J445" s="34">
        <f t="shared" si="54"/>
        <v>5</v>
      </c>
      <c r="K445" s="35">
        <f t="shared" si="55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6"/>
        <v>28</v>
      </c>
      <c r="J446" s="34">
        <f t="shared" si="54"/>
        <v>0</v>
      </c>
      <c r="K446" s="35">
        <f t="shared" si="55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6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6"/>
        <v>28</v>
      </c>
      <c r="J448" s="34">
        <f t="shared" si="54"/>
        <v>0</v>
      </c>
      <c r="K448" s="35">
        <f t="shared" si="55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6"/>
        <v>28</v>
      </c>
      <c r="J449" s="34">
        <f t="shared" si="54"/>
        <v>0</v>
      </c>
      <c r="K449" s="35">
        <f t="shared" si="55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6"/>
        <v>28</v>
      </c>
      <c r="J450" s="34">
        <f t="shared" si="54"/>
        <v>0</v>
      </c>
      <c r="K450" s="35">
        <f t="shared" si="55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6"/>
        <v>28</v>
      </c>
      <c r="J451" s="34">
        <f t="shared" si="54"/>
        <v>0</v>
      </c>
      <c r="K451" s="35">
        <f t="shared" si="55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6"/>
        <v>28</v>
      </c>
      <c r="J452" s="34">
        <f t="shared" ref="J452" si="57">COUNTIF(L452:AM452,"APAGADO")</f>
        <v>0</v>
      </c>
      <c r="K452" s="35">
        <f t="shared" ref="K452" si="58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6"/>
        <v>28</v>
      </c>
      <c r="J453" s="34">
        <f t="shared" si="54"/>
        <v>0</v>
      </c>
      <c r="K453" s="35">
        <f t="shared" si="55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6"/>
        <v>28</v>
      </c>
      <c r="J454" s="34">
        <f t="shared" si="54"/>
        <v>0</v>
      </c>
      <c r="K454" s="35">
        <f t="shared" si="55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6"/>
        <v>28</v>
      </c>
      <c r="J455" s="34">
        <f t="shared" si="54"/>
        <v>0</v>
      </c>
      <c r="K455" s="35">
        <f t="shared" si="55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6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6"/>
        <v>28</v>
      </c>
      <c r="J457" s="34"/>
      <c r="K457" s="35">
        <f t="shared" ref="K457:K462" si="59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6"/>
        <v>28</v>
      </c>
      <c r="J458" s="34"/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5" t="s">
        <v>1558</v>
      </c>
      <c r="I459" s="134">
        <f t="shared" si="56"/>
        <v>28</v>
      </c>
      <c r="J459" s="34"/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137" t="s">
        <v>1559</v>
      </c>
      <c r="I460" s="134">
        <f t="shared" si="56"/>
        <v>28</v>
      </c>
      <c r="J460" s="34"/>
      <c r="K460" s="35">
        <f t="shared" si="59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6"/>
        <v>28</v>
      </c>
      <c r="J461" s="34"/>
      <c r="K461" s="35">
        <f t="shared" si="59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6"/>
        <v>28</v>
      </c>
      <c r="J462" s="34"/>
      <c r="K462" s="35">
        <f t="shared" si="59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s="133" t="s">
        <v>1524</v>
      </c>
      <c r="E463" s="33" t="s">
        <v>1416</v>
      </c>
      <c r="F463" s="33" t="s">
        <v>1394</v>
      </c>
      <c r="G463" s="33"/>
      <c r="H463" s="135" t="s">
        <v>1525</v>
      </c>
      <c r="I463" s="134">
        <f t="shared" si="56"/>
        <v>28</v>
      </c>
      <c r="J463" s="34">
        <f>COUNTIF(L463:AM463,"APAGADO")</f>
        <v>0</v>
      </c>
      <c r="K463" s="35">
        <f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s="133" t="s">
        <v>1524</v>
      </c>
      <c r="E464" s="33" t="s">
        <v>1393</v>
      </c>
      <c r="F464" s="33" t="s">
        <v>1394</v>
      </c>
      <c r="G464" s="33"/>
      <c r="H464" s="133" t="s">
        <v>1527</v>
      </c>
      <c r="I464" s="134">
        <f t="shared" si="56"/>
        <v>28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s="133" t="s">
        <v>1534</v>
      </c>
      <c r="E465" s="33" t="s">
        <v>1416</v>
      </c>
      <c r="F465" s="33" t="s">
        <v>1394</v>
      </c>
      <c r="G465" s="33"/>
      <c r="H465" s="135" t="s">
        <v>1535</v>
      </c>
      <c r="I465" s="134">
        <f t="shared" si="56"/>
        <v>28</v>
      </c>
      <c r="J465" s="34"/>
      <c r="K465" s="35">
        <f t="shared" ref="K465:K476" si="60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s="133" t="s">
        <v>1534</v>
      </c>
      <c r="E466" s="33" t="s">
        <v>1393</v>
      </c>
      <c r="F466" s="33" t="s">
        <v>1394</v>
      </c>
      <c r="G466" s="33"/>
      <c r="H466" s="133" t="s">
        <v>1536</v>
      </c>
      <c r="I466" s="134">
        <f t="shared" si="56"/>
        <v>28</v>
      </c>
      <c r="J466" s="34"/>
      <c r="K466" s="35">
        <f t="shared" si="60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s="133" t="s">
        <v>1537</v>
      </c>
      <c r="E467" s="33" t="s">
        <v>1416</v>
      </c>
      <c r="F467" s="33" t="s">
        <v>1394</v>
      </c>
      <c r="G467" s="33"/>
      <c r="H467" s="135" t="s">
        <v>1538</v>
      </c>
      <c r="I467" s="134">
        <f t="shared" si="56"/>
        <v>28</v>
      </c>
      <c r="J467" s="34"/>
      <c r="K467" s="35">
        <f t="shared" si="60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s="133" t="s">
        <v>1537</v>
      </c>
      <c r="E468" s="33" t="s">
        <v>1393</v>
      </c>
      <c r="F468" s="33" t="s">
        <v>1394</v>
      </c>
      <c r="G468" s="33"/>
      <c r="H468" s="133" t="s">
        <v>1539</v>
      </c>
      <c r="I468" s="134">
        <f t="shared" si="56"/>
        <v>28</v>
      </c>
      <c r="J468" s="34"/>
      <c r="K468" s="35">
        <f t="shared" si="60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s="133" t="s">
        <v>1540</v>
      </c>
      <c r="E469" s="33" t="s">
        <v>1416</v>
      </c>
      <c r="F469" s="33" t="s">
        <v>1394</v>
      </c>
      <c r="G469" s="33"/>
      <c r="H469" s="135" t="s">
        <v>1541</v>
      </c>
      <c r="I469" s="134">
        <f t="shared" si="56"/>
        <v>28</v>
      </c>
      <c r="J469" s="34"/>
      <c r="K469" s="35">
        <f t="shared" si="60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s="133" t="s">
        <v>1540</v>
      </c>
      <c r="E470" s="33" t="s">
        <v>1393</v>
      </c>
      <c r="F470" s="33" t="s">
        <v>1394</v>
      </c>
      <c r="G470" s="33"/>
      <c r="H470" s="133" t="s">
        <v>1542</v>
      </c>
      <c r="I470" s="134">
        <f t="shared" si="56"/>
        <v>28</v>
      </c>
      <c r="J470" s="34"/>
      <c r="K470" s="35">
        <f t="shared" si="60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s="133" t="s">
        <v>1543</v>
      </c>
      <c r="E471" s="33" t="s">
        <v>1416</v>
      </c>
      <c r="F471" s="33" t="s">
        <v>1394</v>
      </c>
      <c r="G471" s="33"/>
      <c r="H471" s="135" t="s">
        <v>1544</v>
      </c>
      <c r="I471" s="134">
        <f t="shared" si="56"/>
        <v>28</v>
      </c>
      <c r="J471" s="34"/>
      <c r="K471" s="35">
        <f t="shared" si="60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s="133" t="s">
        <v>1543</v>
      </c>
      <c r="E472" s="33" t="s">
        <v>1393</v>
      </c>
      <c r="F472" s="33" t="s">
        <v>1394</v>
      </c>
      <c r="G472" s="33"/>
      <c r="H472" s="133" t="s">
        <v>1545</v>
      </c>
      <c r="I472" s="134">
        <f t="shared" si="56"/>
        <v>28</v>
      </c>
      <c r="J472" s="34"/>
      <c r="K472" s="35">
        <f t="shared" si="60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s="136" t="s">
        <v>1546</v>
      </c>
      <c r="E473" s="33" t="s">
        <v>1416</v>
      </c>
      <c r="F473" s="33" t="s">
        <v>1394</v>
      </c>
      <c r="G473" s="33"/>
      <c r="H473" s="135" t="s">
        <v>1547</v>
      </c>
      <c r="I473" s="134">
        <f t="shared" si="56"/>
        <v>28</v>
      </c>
      <c r="J473" s="34"/>
      <c r="K473" s="35">
        <f t="shared" si="60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s="136" t="s">
        <v>1546</v>
      </c>
      <c r="E474" s="33" t="s">
        <v>1393</v>
      </c>
      <c r="F474" s="33" t="s">
        <v>1394</v>
      </c>
      <c r="G474" s="33"/>
      <c r="H474" s="133" t="s">
        <v>1548</v>
      </c>
      <c r="I474" s="134">
        <f t="shared" si="56"/>
        <v>28</v>
      </c>
      <c r="J474" s="34"/>
      <c r="K474" s="35">
        <f t="shared" si="60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s="136" t="s">
        <v>1549</v>
      </c>
      <c r="E475" s="33" t="s">
        <v>1416</v>
      </c>
      <c r="F475" s="33" t="s">
        <v>1394</v>
      </c>
      <c r="G475" s="33"/>
      <c r="H475" s="135" t="s">
        <v>1550</v>
      </c>
      <c r="I475" s="134">
        <f t="shared" si="56"/>
        <v>28</v>
      </c>
      <c r="J475" s="34"/>
      <c r="K475" s="35">
        <f t="shared" si="60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s="136" t="s">
        <v>1549</v>
      </c>
      <c r="E476" s="33" t="s">
        <v>1393</v>
      </c>
      <c r="F476" s="33" t="s">
        <v>1394</v>
      </c>
      <c r="G476" s="33"/>
      <c r="H476" s="133" t="s">
        <v>1551</v>
      </c>
      <c r="I476" s="134">
        <f t="shared" si="56"/>
        <v>28</v>
      </c>
      <c r="J476" s="34"/>
      <c r="K476" s="35">
        <f t="shared" si="60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1">COUNTIF(L477:AM477,"")</f>
        <v>28</v>
      </c>
      <c r="J477" s="34">
        <f t="shared" ref="J477:J486" si="62">COUNTIF(L477:AM477,"APAGADO")</f>
        <v>0</v>
      </c>
      <c r="K477" s="35">
        <f t="shared" ref="K477:K486" si="63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1"/>
        <v>28</v>
      </c>
      <c r="J478" s="34">
        <f t="shared" si="62"/>
        <v>0</v>
      </c>
      <c r="K478" s="35">
        <f t="shared" si="63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1"/>
        <v>27</v>
      </c>
      <c r="J479" s="34">
        <f t="shared" si="62"/>
        <v>1</v>
      </c>
      <c r="K479" s="35">
        <f t="shared" si="63"/>
        <v>0.9642857142857143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1"/>
        <v>27</v>
      </c>
      <c r="J480" s="34">
        <f t="shared" si="62"/>
        <v>1</v>
      </c>
      <c r="K480" s="35">
        <f t="shared" si="63"/>
        <v>0.9642857142857143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1"/>
        <v>28</v>
      </c>
      <c r="J481" s="34">
        <f t="shared" si="62"/>
        <v>0</v>
      </c>
      <c r="K481" s="35">
        <f t="shared" si="63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1"/>
        <v>28</v>
      </c>
      <c r="J482" s="34">
        <f t="shared" si="62"/>
        <v>0</v>
      </c>
      <c r="K482" s="35">
        <f t="shared" si="63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1"/>
        <v>24</v>
      </c>
      <c r="J483" s="34">
        <f t="shared" si="62"/>
        <v>4</v>
      </c>
      <c r="K483" s="35">
        <f t="shared" si="63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1"/>
        <v>24</v>
      </c>
      <c r="J484" s="34">
        <f t="shared" si="62"/>
        <v>4</v>
      </c>
      <c r="K484" s="35">
        <f t="shared" si="63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1"/>
        <v>28</v>
      </c>
      <c r="J485" s="34">
        <f t="shared" si="62"/>
        <v>0</v>
      </c>
      <c r="K485" s="35">
        <f t="shared" si="63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1"/>
        <v>28</v>
      </c>
      <c r="J486" s="34">
        <f t="shared" si="62"/>
        <v>0</v>
      </c>
      <c r="K486" s="35">
        <f t="shared" si="63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4">COUNTIF(L487:AM487,"")</f>
        <v>28</v>
      </c>
      <c r="J487" s="34">
        <f t="shared" ref="J487:J506" si="65">COUNTIF(L487:AM487,"APAGADO")</f>
        <v>0</v>
      </c>
      <c r="K487" s="35">
        <f t="shared" ref="K487:K506" si="66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4"/>
        <v>28</v>
      </c>
      <c r="J488" s="34">
        <f t="shared" si="65"/>
        <v>0</v>
      </c>
      <c r="K488" s="35">
        <f t="shared" si="66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4"/>
        <v>28</v>
      </c>
      <c r="J489" s="34">
        <f t="shared" si="65"/>
        <v>0</v>
      </c>
      <c r="K489" s="35">
        <f t="shared" si="66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4"/>
        <v>28</v>
      </c>
      <c r="J490" s="34">
        <f t="shared" si="65"/>
        <v>0</v>
      </c>
      <c r="K490" s="35">
        <f t="shared" si="66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4"/>
        <v>28</v>
      </c>
      <c r="J491" s="34">
        <f t="shared" si="65"/>
        <v>0</v>
      </c>
      <c r="K491" s="35">
        <f t="shared" si="66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4"/>
        <v>28</v>
      </c>
      <c r="J492" s="34">
        <f t="shared" si="65"/>
        <v>0</v>
      </c>
      <c r="K492" s="35">
        <f t="shared" si="66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4"/>
        <v>28</v>
      </c>
      <c r="J493" s="34">
        <f t="shared" si="65"/>
        <v>0</v>
      </c>
      <c r="K493" s="35">
        <f t="shared" si="66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4"/>
        <v>28</v>
      </c>
      <c r="J494" s="34">
        <f t="shared" si="65"/>
        <v>0</v>
      </c>
      <c r="K494" s="35">
        <f t="shared" si="66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4"/>
        <v>13</v>
      </c>
      <c r="J495" s="34">
        <f t="shared" si="65"/>
        <v>15</v>
      </c>
      <c r="K495" s="35">
        <f t="shared" si="66"/>
        <v>0.4642857142857143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4"/>
        <v>13</v>
      </c>
      <c r="J496" s="34">
        <f t="shared" si="65"/>
        <v>15</v>
      </c>
      <c r="K496" s="35">
        <f t="shared" si="66"/>
        <v>0.4642857142857143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4"/>
        <v>24</v>
      </c>
      <c r="J497" s="34">
        <f t="shared" si="65"/>
        <v>4</v>
      </c>
      <c r="K497" s="35">
        <f t="shared" si="66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4"/>
        <v>24</v>
      </c>
      <c r="J498" s="34">
        <f t="shared" si="65"/>
        <v>4</v>
      </c>
      <c r="K498" s="35">
        <f t="shared" si="66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4"/>
        <v>27</v>
      </c>
      <c r="J499" s="34">
        <f t="shared" si="65"/>
        <v>1</v>
      </c>
      <c r="K499" s="35">
        <f t="shared" si="66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4"/>
        <v>27</v>
      </c>
      <c r="J500" s="34">
        <f t="shared" si="65"/>
        <v>1</v>
      </c>
      <c r="K500" s="35">
        <f t="shared" si="66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4"/>
        <v>28</v>
      </c>
      <c r="J501" s="34">
        <f t="shared" si="65"/>
        <v>0</v>
      </c>
      <c r="K501" s="35">
        <f t="shared" si="66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4"/>
        <v>28</v>
      </c>
      <c r="J502" s="34">
        <f t="shared" si="65"/>
        <v>0</v>
      </c>
      <c r="K502" s="35">
        <f t="shared" si="66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4"/>
        <v>28</v>
      </c>
      <c r="J503" s="34">
        <f t="shared" si="65"/>
        <v>0</v>
      </c>
      <c r="K503" s="35">
        <f t="shared" si="66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4"/>
        <v>28</v>
      </c>
      <c r="J504" s="34">
        <f t="shared" si="65"/>
        <v>0</v>
      </c>
      <c r="K504" s="35">
        <f t="shared" si="66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4"/>
        <v>14</v>
      </c>
      <c r="J505" s="34">
        <f t="shared" si="65"/>
        <v>14</v>
      </c>
      <c r="K505" s="35">
        <f t="shared" si="66"/>
        <v>0.5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4"/>
        <v>27</v>
      </c>
      <c r="J506" s="34">
        <f t="shared" si="65"/>
        <v>1</v>
      </c>
      <c r="K506" s="35">
        <f t="shared" si="66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7">COUNTIF(L507:AM507,"")</f>
        <v>28</v>
      </c>
      <c r="J507" s="34">
        <f t="shared" ref="J507:J519" si="68">COUNTIF(L507:AM507,"APAGADO")</f>
        <v>0</v>
      </c>
      <c r="K507" s="35">
        <f t="shared" ref="K507:K519" si="69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7"/>
        <v>28</v>
      </c>
      <c r="J508" s="34">
        <f t="shared" si="68"/>
        <v>0</v>
      </c>
      <c r="K508" s="35">
        <f t="shared" si="69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7"/>
        <v>28</v>
      </c>
      <c r="J509" s="34">
        <f t="shared" si="68"/>
        <v>0</v>
      </c>
      <c r="K509" s="35">
        <f t="shared" si="69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7"/>
        <v>28</v>
      </c>
      <c r="J510" s="34">
        <f t="shared" si="68"/>
        <v>0</v>
      </c>
      <c r="K510" s="35">
        <f t="shared" si="69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7"/>
        <v>25</v>
      </c>
      <c r="J511" s="34">
        <f t="shared" si="68"/>
        <v>3</v>
      </c>
      <c r="K511" s="35">
        <f t="shared" si="69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7"/>
        <v>25</v>
      </c>
      <c r="J512" s="34">
        <f t="shared" si="68"/>
        <v>3</v>
      </c>
      <c r="K512" s="35">
        <f t="shared" si="69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7"/>
        <v>28</v>
      </c>
      <c r="J513" s="34">
        <f t="shared" si="68"/>
        <v>0</v>
      </c>
      <c r="K513" s="35">
        <f t="shared" si="69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7"/>
        <v>28</v>
      </c>
      <c r="J514" s="34">
        <f t="shared" si="68"/>
        <v>0</v>
      </c>
      <c r="K514" s="35">
        <f t="shared" si="69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7"/>
        <v>28</v>
      </c>
      <c r="J515" s="34">
        <f t="shared" si="68"/>
        <v>0</v>
      </c>
      <c r="K515" s="35">
        <f t="shared" si="69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7"/>
        <v>28</v>
      </c>
      <c r="J516" s="34">
        <f t="shared" si="68"/>
        <v>0</v>
      </c>
      <c r="K516" s="35">
        <f t="shared" si="69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7"/>
        <v>28</v>
      </c>
      <c r="J517" s="34">
        <f t="shared" si="68"/>
        <v>0</v>
      </c>
      <c r="K517" s="35">
        <f t="shared" si="69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7"/>
        <v>28</v>
      </c>
      <c r="J518" s="34">
        <f t="shared" si="68"/>
        <v>0</v>
      </c>
      <c r="K518" s="35">
        <f t="shared" si="69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7"/>
        <v>28</v>
      </c>
      <c r="J519" s="34">
        <f t="shared" si="68"/>
        <v>0</v>
      </c>
      <c r="K519" s="35">
        <f t="shared" si="69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0">COUNTIF(L520:AM520,"")</f>
        <v>28</v>
      </c>
      <c r="J520" s="34">
        <f t="shared" ref="J520:J526" si="71">COUNTIF(L520:AM520,"APAGADO")</f>
        <v>0</v>
      </c>
      <c r="K520" s="35">
        <f t="shared" ref="K520:K526" si="72">(I520)/(J520+I520)</f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0"/>
        <v>28</v>
      </c>
      <c r="J521" s="34">
        <f t="shared" si="71"/>
        <v>0</v>
      </c>
      <c r="K521" s="35">
        <f t="shared" si="72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0"/>
        <v>28</v>
      </c>
      <c r="J522" s="34">
        <f t="shared" si="71"/>
        <v>0</v>
      </c>
      <c r="K522" s="35">
        <f t="shared" si="72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0"/>
        <v>28</v>
      </c>
      <c r="J523" s="34">
        <f t="shared" si="71"/>
        <v>0</v>
      </c>
      <c r="K523" s="35">
        <f t="shared" si="72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0"/>
        <v>28</v>
      </c>
      <c r="J524" s="34">
        <f t="shared" si="71"/>
        <v>0</v>
      </c>
      <c r="K524" s="35">
        <f t="shared" si="72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0"/>
        <v>28</v>
      </c>
      <c r="J525" s="34">
        <f t="shared" si="71"/>
        <v>0</v>
      </c>
      <c r="K525" s="35">
        <f t="shared" si="72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0"/>
        <v>28</v>
      </c>
      <c r="J526" s="34">
        <f t="shared" si="71"/>
        <v>0</v>
      </c>
      <c r="K526" s="35">
        <f t="shared" si="72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D288:D289 D297 D370:D373 C212:C1048576 D460">
    <cfRule type="cellIs" dxfId="274" priority="452" operator="equal">
      <formula>$C$225</formula>
    </cfRule>
    <cfRule type="cellIs" dxfId="273" priority="453" operator="equal">
      <formula>$C$213</formula>
    </cfRule>
  </conditionalFormatting>
  <conditionalFormatting sqref="E1:E436 E449:E1048576">
    <cfRule type="containsText" dxfId="272" priority="458" operator="containsText" text="fija">
      <formula>NOT(ISERROR(SEARCH("fija",E1)))</formula>
    </cfRule>
    <cfRule type="containsText" dxfId="271" priority="459" operator="containsText" text="domo">
      <formula>NOT(ISERROR(SEARCH("domo",E1)))</formula>
    </cfRule>
  </conditionalFormatting>
  <conditionalFormatting sqref="E1:E1048576">
    <cfRule type="cellIs" dxfId="270" priority="454" operator="equal">
      <formula>$E$7</formula>
    </cfRule>
  </conditionalFormatting>
  <conditionalFormatting sqref="E438">
    <cfRule type="containsText" dxfId="269" priority="399" operator="containsText" text="fija">
      <formula>NOT(ISERROR(SEARCH("fija",E438)))</formula>
    </cfRule>
    <cfRule type="containsText" dxfId="268" priority="400" operator="containsText" text="domo">
      <formula>NOT(ISERROR(SEARCH("domo",E438)))</formula>
    </cfRule>
    <cfRule type="containsText" dxfId="267" priority="401" operator="containsText" text="Radio">
      <formula>NOT(ISERROR(SEARCH("Radio",E438)))</formula>
    </cfRule>
  </conditionalFormatting>
  <conditionalFormatting sqref="E438:E439">
    <cfRule type="containsText" dxfId="266" priority="394" operator="containsText" text="fija">
      <formula>NOT(ISERROR(SEARCH("fija",E438)))</formula>
    </cfRule>
    <cfRule type="containsText" dxfId="265" priority="395" operator="containsText" text="domo">
      <formula>NOT(ISERROR(SEARCH("domo",E438)))</formula>
    </cfRule>
  </conditionalFormatting>
  <conditionalFormatting sqref="E439">
    <cfRule type="containsText" dxfId="264" priority="392" operator="containsText" text="fija">
      <formula>NOT(ISERROR(SEARCH("fija",E439)))</formula>
    </cfRule>
    <cfRule type="containsText" dxfId="263" priority="393" operator="containsText" text="domo">
      <formula>NOT(ISERROR(SEARCH("domo",E439)))</formula>
    </cfRule>
    <cfRule type="containsText" dxfId="262" priority="396" operator="containsText" text="Radio">
      <formula>NOT(ISERROR(SEARCH("Radio",E439)))</formula>
    </cfRule>
  </conditionalFormatting>
  <conditionalFormatting sqref="E442">
    <cfRule type="containsText" dxfId="261" priority="389" operator="containsText" text="fija">
      <formula>NOT(ISERROR(SEARCH("fija",E442)))</formula>
    </cfRule>
    <cfRule type="containsText" dxfId="260" priority="390" operator="containsText" text="domo">
      <formula>NOT(ISERROR(SEARCH("domo",E442)))</formula>
    </cfRule>
    <cfRule type="containsText" dxfId="259" priority="391" operator="containsText" text="Radio">
      <formula>NOT(ISERROR(SEARCH("Radio",E442)))</formula>
    </cfRule>
  </conditionalFormatting>
  <conditionalFormatting sqref="E442:E443">
    <cfRule type="containsText" dxfId="258" priority="384" operator="containsText" text="fija">
      <formula>NOT(ISERROR(SEARCH("fija",E442)))</formula>
    </cfRule>
    <cfRule type="containsText" dxfId="257" priority="385" operator="containsText" text="domo">
      <formula>NOT(ISERROR(SEARCH("domo",E442)))</formula>
    </cfRule>
  </conditionalFormatting>
  <conditionalFormatting sqref="E443 E27:H436 E486:H486 H502 E507:H1048576 E449:H476">
    <cfRule type="containsText" dxfId="256" priority="386" operator="containsText" text="Radio">
      <formula>NOT(ISERROR(SEARCH("Radio",E27)))</formula>
    </cfRule>
  </conditionalFormatting>
  <conditionalFormatting sqref="E443:E444">
    <cfRule type="containsText" dxfId="255" priority="379" operator="containsText" text="fija">
      <formula>NOT(ISERROR(SEARCH("fija",E443)))</formula>
    </cfRule>
    <cfRule type="containsText" dxfId="254" priority="380" operator="containsText" text="domo">
      <formula>NOT(ISERROR(SEARCH("domo",E443)))</formula>
    </cfRule>
  </conditionalFormatting>
  <conditionalFormatting sqref="E444">
    <cfRule type="containsText" dxfId="253" priority="381" operator="containsText" text="Radio">
      <formula>NOT(ISERROR(SEARCH("Radio",E444)))</formula>
    </cfRule>
  </conditionalFormatting>
  <conditionalFormatting sqref="E444:E445">
    <cfRule type="containsText" dxfId="252" priority="374" operator="containsText" text="fija">
      <formula>NOT(ISERROR(SEARCH("fija",E444)))</formula>
    </cfRule>
    <cfRule type="containsText" dxfId="251" priority="375" operator="containsText" text="domo">
      <formula>NOT(ISERROR(SEARCH("domo",E444)))</formula>
    </cfRule>
  </conditionalFormatting>
  <conditionalFormatting sqref="E445">
    <cfRule type="containsText" dxfId="250" priority="372" operator="containsText" text="fija">
      <formula>NOT(ISERROR(SEARCH("fija",E445)))</formula>
    </cfRule>
    <cfRule type="containsText" dxfId="249" priority="373" operator="containsText" text="domo">
      <formula>NOT(ISERROR(SEARCH("domo",E445)))</formula>
    </cfRule>
    <cfRule type="containsText" dxfId="248" priority="376" operator="containsText" text="Radio">
      <formula>NOT(ISERROR(SEARCH("Radio",E445)))</formula>
    </cfRule>
  </conditionalFormatting>
  <conditionalFormatting sqref="E447">
    <cfRule type="containsText" dxfId="247" priority="670" operator="containsText" text="fija">
      <formula>NOT(ISERROR(SEARCH("fija",E447)))</formula>
    </cfRule>
    <cfRule type="containsText" dxfId="246" priority="671" operator="containsText" text="domo">
      <formula>NOT(ISERROR(SEARCH("domo",E447)))</formula>
    </cfRule>
  </conditionalFormatting>
  <conditionalFormatting sqref="E450:E452">
    <cfRule type="containsText" dxfId="245" priority="402" operator="containsText" text="fija">
      <formula>NOT(ISERROR(SEARCH("fija",E450)))</formula>
    </cfRule>
    <cfRule type="containsText" dxfId="244" priority="403" operator="containsText" text="domo">
      <formula>NOT(ISERROR(SEARCH("domo",E450)))</formula>
    </cfRule>
  </conditionalFormatting>
  <conditionalFormatting sqref="E487:G506">
    <cfRule type="containsText" dxfId="243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42" priority="927" operator="containsText" text="Radio">
      <formula>NOT(ISERROR(SEARCH("Radio",E1)))</formula>
    </cfRule>
  </conditionalFormatting>
  <conditionalFormatting sqref="F437">
    <cfRule type="containsText" dxfId="241" priority="49" operator="containsText" text="Radio">
      <formula>NOT(ISERROR(SEARCH("Radio",F437)))</formula>
    </cfRule>
    <cfRule type="cellIs" dxfId="240" priority="50" operator="equal">
      <formula>"PTP A FO"</formula>
    </cfRule>
  </conditionalFormatting>
  <conditionalFormatting sqref="F1:G436 F447:G447 F488:F493 F494:G1048576 F449:G487">
    <cfRule type="cellIs" dxfId="239" priority="651" operator="equal">
      <formula>"PTP A FO"</formula>
    </cfRule>
  </conditionalFormatting>
  <conditionalFormatting sqref="F488:F493 F494:G1048576 F1:G487">
    <cfRule type="cellIs" dxfId="238" priority="456" operator="equal">
      <formula>"PTP A FO"</formula>
    </cfRule>
  </conditionalFormatting>
  <conditionalFormatting sqref="F494:G1048576 F488:F493 F1:G487">
    <cfRule type="cellIs" dxfId="237" priority="455" operator="equal">
      <formula>$F$10</formula>
    </cfRule>
  </conditionalFormatting>
  <conditionalFormatting sqref="G488:G493">
    <cfRule type="cellIs" dxfId="236" priority="28" operator="equal">
      <formula>$F$10</formula>
    </cfRule>
    <cfRule type="cellIs" dxfId="235" priority="29" operator="equal">
      <formula>"PTP A FO"</formula>
    </cfRule>
    <cfRule type="cellIs" dxfId="234" priority="30" operator="equal">
      <formula>"PTP A FO"</formula>
    </cfRule>
  </conditionalFormatting>
  <conditionalFormatting sqref="H488 H490 H492 H494 H496 H498">
    <cfRule type="containsText" dxfId="233" priority="27" operator="containsText" text="Radio">
      <formula>NOT(ISERROR(SEARCH("Radio",H488)))</formula>
    </cfRule>
  </conditionalFormatting>
  <conditionalFormatting sqref="H500">
    <cfRule type="containsText" dxfId="232" priority="26" operator="containsText" text="Radio">
      <formula>NOT(ISERROR(SEARCH("Radio",H500)))</formula>
    </cfRule>
  </conditionalFormatting>
  <conditionalFormatting sqref="H504 H506">
    <cfRule type="containsText" dxfId="231" priority="25" operator="containsText" text="Radio">
      <formula>NOT(ISERROR(SEARCH("Radio",H504)))</formula>
    </cfRule>
  </conditionalFormatting>
  <conditionalFormatting sqref="K4:K526">
    <cfRule type="cellIs" dxfId="230" priority="886" operator="lessThan">
      <formula>0.8</formula>
    </cfRule>
    <cfRule type="cellIs" dxfId="229" priority="887" operator="greaterThan">
      <formula>0.8</formula>
    </cfRule>
  </conditionalFormatting>
  <conditionalFormatting sqref="L507:AN1048576">
    <cfRule type="containsText" dxfId="228" priority="583" operator="containsText" text="Caida">
      <formula>NOT(ISERROR(SEARCH("Caida",L507)))</formula>
    </cfRule>
    <cfRule type="notContainsText" dxfId="227" priority="916" operator="notContains" text="Caida">
      <formula>ISERROR(SEARCH("Caida",L507))</formula>
    </cfRule>
  </conditionalFormatting>
  <conditionalFormatting sqref="AH507:AO1048576 L5:AO506">
    <cfRule type="cellIs" dxfId="226" priority="32" operator="equal">
      <formula>"APAGADO"</formula>
    </cfRule>
  </conditionalFormatting>
  <conditionalFormatting sqref="L507:AO621 V507:AG1048576">
    <cfRule type="cellIs" dxfId="225" priority="33" operator="equal">
      <formula>"apagado"</formula>
    </cfRule>
  </conditionalFormatting>
  <conditionalFormatting sqref="N507:N1064">
    <cfRule type="notContainsText" dxfId="224" priority="212" operator="notContains" text="Caida">
      <formula>ISERROR(SEARCH("Caida",N507))</formula>
    </cfRule>
    <cfRule type="containsText" dxfId="223" priority="213" operator="containsText" text="Caida">
      <formula>NOT(ISERROR(SEARCH("Caida",N507)))</formula>
    </cfRule>
    <cfRule type="cellIs" dxfId="222" priority="214" operator="lessThan">
      <formula>0.8</formula>
    </cfRule>
    <cfRule type="cellIs" dxfId="221" priority="215" operator="greaterThan">
      <formula>0.8</formula>
    </cfRule>
    <cfRule type="cellIs" dxfId="220" priority="238" operator="greaterThan">
      <formula>0.8</formula>
    </cfRule>
    <cfRule type="cellIs" dxfId="219" priority="342" operator="equal">
      <formula>"APAGADO"</formula>
    </cfRule>
  </conditionalFormatting>
  <conditionalFormatting sqref="N507:N1048576 N2 N4">
    <cfRule type="cellIs" dxfId="218" priority="232" operator="equal">
      <formula>$N$13</formula>
    </cfRule>
  </conditionalFormatting>
  <conditionalFormatting sqref="V3:AG3">
    <cfRule type="cellIs" dxfId="217" priority="606" operator="equal">
      <formula>"apagado"</formula>
    </cfRule>
  </conditionalFormatting>
  <conditionalFormatting sqref="AO507:AO1048576">
    <cfRule type="notContainsText" dxfId="216" priority="164" operator="notContains" text="Caida">
      <formula>ISERROR(SEARCH("Caida",AO507))</formula>
    </cfRule>
    <cfRule type="containsText" dxfId="215" priority="165" operator="containsText" text="Caida">
      <formula>NOT(ISERROR(SEARCH("Caida",AO507)))</formula>
    </cfRule>
  </conditionalFormatting>
  <conditionalFormatting sqref="E462:E476">
    <cfRule type="containsText" dxfId="214" priority="12" operator="containsText" text="Radio">
      <formula>NOT(ISERROR(SEARCH("Radio",E462)))</formula>
    </cfRule>
  </conditionalFormatting>
  <conditionalFormatting sqref="F457:F476">
    <cfRule type="containsText" dxfId="213" priority="11" operator="containsText" text="Radio">
      <formula>NOT(ISERROR(SEARCH("Radio",F457)))</formula>
    </cfRule>
  </conditionalFormatting>
  <conditionalFormatting sqref="E464:E476">
    <cfRule type="containsText" dxfId="212" priority="10" operator="containsText" text="Radio">
      <formula>NOT(ISERROR(SEARCH("Radio",E464)))</formula>
    </cfRule>
  </conditionalFormatting>
  <conditionalFormatting sqref="F464:F476">
    <cfRule type="containsText" dxfId="211" priority="9" operator="containsText" text="Radio">
      <formula>NOT(ISERROR(SEARCH("Radio",F464)))</formula>
    </cfRule>
  </conditionalFormatting>
  <conditionalFormatting sqref="E457">
    <cfRule type="containsText" dxfId="7" priority="8" operator="containsText" text="Radio">
      <formula>NOT(ISERROR(SEARCH("Radio",E457)))</formula>
    </cfRule>
  </conditionalFormatting>
  <conditionalFormatting sqref="E458">
    <cfRule type="containsText" dxfId="6" priority="7" operator="containsText" text="Radio">
      <formula>NOT(ISERROR(SEARCH("Radio",E458)))</formula>
    </cfRule>
  </conditionalFormatting>
  <conditionalFormatting sqref="E458">
    <cfRule type="containsText" dxfId="5" priority="6" operator="containsText" text="Radio">
      <formula>NOT(ISERROR(SEARCH("Radio",E458)))</formula>
    </cfRule>
  </conditionalFormatting>
  <conditionalFormatting sqref="E460">
    <cfRule type="containsText" dxfId="4" priority="5" operator="containsText" text="Radio">
      <formula>NOT(ISERROR(SEARCH("Radio",E460)))</formula>
    </cfRule>
  </conditionalFormatting>
  <conditionalFormatting sqref="E460">
    <cfRule type="containsText" dxfId="3" priority="4" operator="containsText" text="Radio">
      <formula>NOT(ISERROR(SEARCH("Radio",E460)))</formula>
    </cfRule>
  </conditionalFormatting>
  <conditionalFormatting sqref="E462">
    <cfRule type="containsText" dxfId="2" priority="3" operator="containsText" text="Radio">
      <formula>NOT(ISERROR(SEARCH("Radio",E462)))</formula>
    </cfRule>
  </conditionalFormatting>
  <conditionalFormatting sqref="E459">
    <cfRule type="containsText" dxfId="1" priority="2" operator="containsText" text="Radio">
      <formula>NOT(ISERROR(SEARCH("Radio",E459)))</formula>
    </cfRule>
  </conditionalFormatting>
  <conditionalFormatting sqref="E461">
    <cfRule type="containsText" dxfId="0" priority="1" operator="containsText" text="Radio">
      <formula>NOT(ISERROR(SEARCH("Radio",E461)))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10" priority="1" operator="equal">
      <formula>0</formula>
    </cfRule>
    <cfRule type="cellIs" dxfId="20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>
        <f>'RESUMEN TOTAL'!AA479</f>
        <v>0</v>
      </c>
      <c r="V457">
        <f>'RESUMEN TOTAL'!AB479</f>
        <v>0</v>
      </c>
      <c r="W457">
        <f>'RESUMEN TOTAL'!AC479</f>
        <v>0</v>
      </c>
      <c r="X457">
        <f>'RESUMEN TOTAL'!AD479</f>
        <v>0</v>
      </c>
      <c r="Y457">
        <f>'RESUMEN TOTAL'!AE479</f>
        <v>0</v>
      </c>
      <c r="Z457">
        <f>'RESUMEN TOTAL'!AF479</f>
        <v>0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>
        <f>'RESUMEN TOTAL'!AA480</f>
        <v>0</v>
      </c>
      <c r="V458">
        <f>'RESUMEN TOTAL'!AB480</f>
        <v>0</v>
      </c>
      <c r="W458">
        <f>'RESUMEN TOTAL'!AC480</f>
        <v>0</v>
      </c>
      <c r="X458">
        <f>'RESUMEN TOTAL'!AD480</f>
        <v>0</v>
      </c>
      <c r="Y458">
        <f>'RESUMEN TOTAL'!AE480</f>
        <v>0</v>
      </c>
      <c r="Z458">
        <f>'RESUMEN TOTAL'!AF480</f>
        <v>0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>
        <f>'RESUMEN TOTAL'!AD485</f>
        <v>0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>
        <f>'RESUMEN TOTAL'!AA495</f>
        <v>0</v>
      </c>
      <c r="V473">
        <f>'RESUMEN TOTAL'!AB495</f>
        <v>0</v>
      </c>
      <c r="W473">
        <f>'RESUMEN TOTAL'!AC495</f>
        <v>0</v>
      </c>
      <c r="X473">
        <f>'RESUMEN TOTAL'!AD495</f>
        <v>0</v>
      </c>
      <c r="Y473">
        <f>'RESUMEN TOTAL'!AE495</f>
        <v>0</v>
      </c>
      <c r="Z473">
        <f>'RESUMEN TOTAL'!AF495</f>
        <v>0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>
        <f>'RESUMEN TOTAL'!AA496</f>
        <v>0</v>
      </c>
      <c r="V474">
        <f>'RESUMEN TOTAL'!AB496</f>
        <v>0</v>
      </c>
      <c r="W474">
        <f>'RESUMEN TOTAL'!AC496</f>
        <v>0</v>
      </c>
      <c r="X474">
        <f>'RESUMEN TOTAL'!AD496</f>
        <v>0</v>
      </c>
      <c r="Y474">
        <f>'RESUMEN TOTAL'!AE496</f>
        <v>0</v>
      </c>
      <c r="Z474">
        <f>'RESUMEN TOTAL'!AF496</f>
        <v>0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>
        <f>'RESUMEN TOTAL'!AA505</f>
        <v>0</v>
      </c>
      <c r="V483">
        <f>'RESUMEN TOTAL'!AB505</f>
        <v>0</v>
      </c>
      <c r="W483">
        <f>'RESUMEN TOTAL'!AC505</f>
        <v>0</v>
      </c>
      <c r="X483">
        <f>'RESUMEN TOTAL'!AD505</f>
        <v>0</v>
      </c>
      <c r="Y483">
        <f>'RESUMEN TOTAL'!AE505</f>
        <v>0</v>
      </c>
      <c r="Z483">
        <f>'RESUMEN TOTAL'!AF505</f>
        <v>0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>
        <f>'RESUMEN TOTAL'!AE515</f>
        <v>0</v>
      </c>
      <c r="Z495">
        <f>'RESUMEN TOTAL'!AF515</f>
        <v>0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>
        <f>'RESUMEN TOTAL'!AE516</f>
        <v>0</v>
      </c>
      <c r="Z496">
        <f>'RESUMEN TOTAL'!AF516</f>
        <v>0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>
        <f>'RESUMEN TOTAL'!AE519</f>
        <v>0</v>
      </c>
      <c r="Z499">
        <f>'RESUMEN TOTAL'!AF519</f>
        <v>0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>
        <f>'RESUMEN TOTAL'!AE520</f>
        <v>0</v>
      </c>
      <c r="Z500">
        <f>'RESUMEN TOTAL'!AF520</f>
        <v>0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8" priority="1" operator="containsText" text="APAGADO">
      <formula>NOT(ISERROR(SEARCH("APAGADO",F4)))</formula>
    </cfRule>
  </conditionalFormatting>
  <conditionalFormatting sqref="AE3:AE1048576">
    <cfRule type="containsText" dxfId="20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206" priority="1" operator="containsText" text="APAGADO">
      <formula>NOT(ISERROR(SEARCH("APAGADO",F4)))</formula>
    </cfRule>
  </conditionalFormatting>
  <conditionalFormatting sqref="AE3:AE1048576">
    <cfRule type="containsText" dxfId="20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522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522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522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522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522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94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1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1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1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1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2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1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1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1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1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2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1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1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1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1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2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1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1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1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1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2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1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1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1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1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2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1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1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1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1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2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1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1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1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1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2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1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1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1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1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2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f t="shared" ref="H123:H127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f t="shared" si="19"/>
        <v>25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f t="shared" si="19"/>
        <v>25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f t="shared" si="19"/>
        <v>50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f t="shared" si="19"/>
        <v>3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f t="shared" ref="H130:H134" si="20">H81</f>
        <v>25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f t="shared" si="20"/>
        <v>25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f t="shared" si="20"/>
        <v>25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f t="shared" si="20"/>
        <v>50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 t="shared" si="20"/>
        <v>3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f t="shared" ref="H137:H141" si="21">H81</f>
        <v>25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f t="shared" si="21"/>
        <v>25</v>
      </c>
      <c r="I138" s="125">
        <f>AUXILIAR!E54</f>
        <v>0</v>
      </c>
      <c r="J138" s="115">
        <f t="shared" ref="J138:J140" si="22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f t="shared" si="21"/>
        <v>25</v>
      </c>
      <c r="I139" s="126">
        <f>AUXILIAR!F54</f>
        <v>0</v>
      </c>
      <c r="J139" s="110">
        <f t="shared" si="22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f t="shared" si="21"/>
        <v>50</v>
      </c>
      <c r="I140" s="127">
        <f t="shared" ref="I140" si="23">SUM(I138:I139)</f>
        <v>0</v>
      </c>
      <c r="J140" s="113">
        <f t="shared" si="22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 t="shared" si="21"/>
        <v>3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f t="shared" ref="H144:H148" si="24">H81</f>
        <v>25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f t="shared" si="24"/>
        <v>25</v>
      </c>
      <c r="I145" s="125">
        <f>AUXILIAR!E55</f>
        <v>0</v>
      </c>
      <c r="J145" s="115">
        <f t="shared" ref="J145:J147" si="25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f t="shared" si="24"/>
        <v>25</v>
      </c>
      <c r="I146" s="126">
        <f>AUXILIAR!F55</f>
        <v>0</v>
      </c>
      <c r="J146" s="110">
        <f t="shared" si="25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f t="shared" si="24"/>
        <v>50</v>
      </c>
      <c r="I147" s="127">
        <f t="shared" ref="I147" si="26">SUM(I145:I146)</f>
        <v>0</v>
      </c>
      <c r="J147" s="113">
        <f t="shared" si="25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 t="shared" si="24"/>
        <v>3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f t="shared" ref="H151:H155" si="27">H81</f>
        <v>25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f t="shared" si="27"/>
        <v>25</v>
      </c>
      <c r="I152" s="125">
        <v>0</v>
      </c>
      <c r="J152" s="115">
        <f t="shared" ref="J152:J154" si="2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f t="shared" si="27"/>
        <v>25</v>
      </c>
      <c r="I153" s="126">
        <v>0</v>
      </c>
      <c r="J153" s="110">
        <f t="shared" si="2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f t="shared" si="27"/>
        <v>50</v>
      </c>
      <c r="I154" s="127">
        <v>0</v>
      </c>
      <c r="J154" s="113">
        <f t="shared" si="2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f t="shared" si="27"/>
        <v>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f t="shared" ref="H158:H162" si="29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f t="shared" si="29"/>
        <v>25</v>
      </c>
      <c r="I159" s="125">
        <f>AUXILIAR!E57</f>
        <v>0</v>
      </c>
      <c r="J159" s="115">
        <f t="shared" ref="J159:J161" si="3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f t="shared" si="29"/>
        <v>25</v>
      </c>
      <c r="I160" s="126">
        <f>AUXILIAR!F57</f>
        <v>0</v>
      </c>
      <c r="J160" s="110">
        <f t="shared" si="3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f t="shared" si="29"/>
        <v>50</v>
      </c>
      <c r="I161" s="127">
        <f t="shared" ref="I161" si="31">SUM(I159:I160)</f>
        <v>0</v>
      </c>
      <c r="J161" s="113">
        <f t="shared" si="3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 t="shared" si="29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f t="shared" ref="H165:H169" si="32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f t="shared" si="32"/>
        <v>25</v>
      </c>
      <c r="I166" s="125">
        <v>0</v>
      </c>
      <c r="J166" s="115">
        <f t="shared" ref="J166:J168" si="3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f t="shared" si="32"/>
        <v>25</v>
      </c>
      <c r="I167" s="126">
        <v>0</v>
      </c>
      <c r="J167" s="110">
        <f t="shared" si="3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f t="shared" si="32"/>
        <v>50</v>
      </c>
      <c r="I168" s="127">
        <v>0</v>
      </c>
      <c r="J168" s="113">
        <f t="shared" si="3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 t="shared" si="32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f t="shared" ref="H172:H176" si="34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f t="shared" si="34"/>
        <v>25</v>
      </c>
      <c r="I173" s="125">
        <v>0</v>
      </c>
      <c r="J173" s="115">
        <f t="shared" ref="J173:J175" si="35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f t="shared" si="34"/>
        <v>25</v>
      </c>
      <c r="I174" s="126">
        <v>0</v>
      </c>
      <c r="J174" s="110">
        <f t="shared" si="35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f t="shared" si="34"/>
        <v>50</v>
      </c>
      <c r="I175" s="127">
        <v>0</v>
      </c>
      <c r="J175" s="113">
        <f t="shared" si="35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f t="shared" si="34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f t="shared" ref="H179:H183" si="36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f t="shared" si="36"/>
        <v>25</v>
      </c>
      <c r="I180" s="125">
        <v>0</v>
      </c>
      <c r="J180" s="115">
        <f t="shared" ref="J180:J182" si="37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f t="shared" si="36"/>
        <v>25</v>
      </c>
      <c r="I181" s="126">
        <v>0</v>
      </c>
      <c r="J181" s="110">
        <f t="shared" si="37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f t="shared" si="36"/>
        <v>50</v>
      </c>
      <c r="I182" s="127">
        <f t="shared" ref="I182" si="38">SUM(I180:I181)</f>
        <v>0</v>
      </c>
      <c r="J182" s="113">
        <f t="shared" si="37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f t="shared" si="36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f t="shared" ref="H186:H190" si="39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f t="shared" si="39"/>
        <v>25</v>
      </c>
      <c r="I187" s="125">
        <f>paradas!AF2</f>
        <v>0</v>
      </c>
      <c r="J187" s="115">
        <f t="shared" ref="J187:J189" si="40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f t="shared" si="39"/>
        <v>25</v>
      </c>
      <c r="I188" s="126">
        <f>paradas!AF3</f>
        <v>0</v>
      </c>
      <c r="J188" s="110">
        <f t="shared" si="40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f t="shared" si="39"/>
        <v>50</v>
      </c>
      <c r="I189" s="127">
        <f t="shared" ref="I189" si="41">SUM(I187:I188)</f>
        <v>0</v>
      </c>
      <c r="J189" s="113">
        <f t="shared" si="40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f t="shared" si="39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f t="shared" ref="H193:H197" si="42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f t="shared" si="42"/>
        <v>25</v>
      </c>
      <c r="I194" s="125">
        <v>0</v>
      </c>
      <c r="J194" s="115">
        <f t="shared" ref="J194:J196" si="43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f t="shared" si="42"/>
        <v>25</v>
      </c>
      <c r="I195" s="126">
        <v>0</v>
      </c>
      <c r="J195" s="110">
        <f t="shared" si="43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f t="shared" si="42"/>
        <v>50</v>
      </c>
      <c r="I196" s="127">
        <v>0</v>
      </c>
      <c r="J196" s="113">
        <f t="shared" si="43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f t="shared" si="42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f t="shared" ref="H200:H204" si="44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f t="shared" si="44"/>
        <v>25</v>
      </c>
      <c r="I201" s="125">
        <f>AUXILIAR!E63</f>
        <v>0</v>
      </c>
      <c r="J201" s="115">
        <f t="shared" ref="J201:J203" si="45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f t="shared" si="44"/>
        <v>25</v>
      </c>
      <c r="I202" s="126">
        <f>AUXILIAR!F63</f>
        <v>0</v>
      </c>
      <c r="J202" s="110">
        <f t="shared" si="45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f t="shared" si="44"/>
        <v>50</v>
      </c>
      <c r="I203" s="127">
        <f t="shared" ref="I203" si="46">SUM(I201:I202)</f>
        <v>0</v>
      </c>
      <c r="J203" s="113">
        <f t="shared" si="45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 t="shared" si="44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f t="shared" ref="H207:H211" si="47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f t="shared" si="47"/>
        <v>25</v>
      </c>
      <c r="I208" s="125">
        <v>0</v>
      </c>
      <c r="J208" s="115">
        <f t="shared" ref="J208:J210" si="4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f t="shared" si="47"/>
        <v>25</v>
      </c>
      <c r="I209" s="126">
        <v>0</v>
      </c>
      <c r="J209" s="110">
        <f t="shared" si="48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f t="shared" si="47"/>
        <v>50</v>
      </c>
      <c r="I210" s="127">
        <v>0</v>
      </c>
      <c r="J210" s="113">
        <f t="shared" si="48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f t="shared" si="47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workbookViewId="0">
      <selection activeCell="T5" sqref="T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0</v>
      </c>
      <c r="V3" s="54">
        <f>COUNTIFS('RESUMEN TOTAL'!C5:C534, "=BONOMO",'RESUMEN TOTAL'!AB5:AB534,"=APAGADO")</f>
        <v>0</v>
      </c>
      <c r="W3" s="54">
        <f>COUNTIFS('RESUMEN TOTAL'!C5:C534, "=BONOMO",'RESUMEN TOTAL'!AC5:AC534,"=APAGADO")</f>
        <v>0</v>
      </c>
      <c r="X3" s="54">
        <f>COUNTIFS('RESUMEN TOTAL'!C5:C534, "=BONOMO",'RESUMEN TOTAL'!AD5:AD534,"=APAGADO")</f>
        <v>0</v>
      </c>
      <c r="Y3" s="54">
        <f>COUNTIFS('RESUMEN TOTAL'!C5:C534, "=BONOMO",'RESUMEN TOTAL'!AE5:AE534,"=APAGADO")</f>
        <v>0</v>
      </c>
      <c r="Z3" s="54">
        <f>COUNTIFS('RESUMEN TOTAL'!D5:D534, "=BONOMO",'RESUMEN TOTAL'!AF5:AF534,"=APAGADO")</f>
        <v>0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0</v>
      </c>
      <c r="V5" s="56">
        <f>COUNTIFS('RESUMEN TOTAL'!C5:C520, "=COSEIDI",'RESUMEN TOTAL'!AB5:AB520,"=APAGADO")</f>
        <v>0</v>
      </c>
      <c r="W5" s="56">
        <f>COUNTIFS('RESUMEN TOTAL'!C5:C520, "=COSEIDI",'RESUMEN TOTAL'!AC5:AC520,"=APAGADO")</f>
        <v>0</v>
      </c>
      <c r="X5" s="56">
        <f>COUNTIFS('RESUMEN TOTAL'!C5:C520, "=COSEIDI",'RESUMEN TOTAL'!AD5:AD520,"=APAGADO")</f>
        <v>0</v>
      </c>
      <c r="Y5" s="56">
        <f>COUNTIFS('RESUMEN TOTAL'!C5:C520, "=COSEIDI",'RESUMEN TOTAL'!AE5:AE520,"=APAGADO")</f>
        <v>0</v>
      </c>
      <c r="Z5" s="56">
        <f>COUNTIFS('RESUMEN TOTAL'!C5:C520, "=COSEIDI",'RESUMEN TOTAL'!AF5:AF520,"=APAGADO")</f>
        <v>0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204" priority="3" operator="greaterThan">
      <formula>0.1</formula>
    </cfRule>
    <cfRule type="cellIs" dxfId="203" priority="4" operator="greaterThan">
      <formula>10</formula>
    </cfRule>
  </conditionalFormatting>
  <conditionalFormatting sqref="F6:AI6">
    <cfRule type="cellIs" dxfId="202" priority="1" operator="greaterThan">
      <formula>0.1</formula>
    </cfRule>
    <cfRule type="cellIs" dxfId="20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>
        <f>'RESUMEN TOTAL'!AA479</f>
        <v>0</v>
      </c>
      <c r="V459" s="100">
        <f>'RESUMEN TOTAL'!AB479</f>
        <v>0</v>
      </c>
      <c r="W459" s="100">
        <f>'RESUMEN TOTAL'!AC479</f>
        <v>0</v>
      </c>
      <c r="X459" s="100">
        <f>'RESUMEN TOTAL'!AD479</f>
        <v>0</v>
      </c>
      <c r="Y459" s="100">
        <f>'RESUMEN TOTAL'!AE479</f>
        <v>0</v>
      </c>
      <c r="Z459" s="100">
        <f>'RESUMEN TOTAL'!AF479</f>
        <v>0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>
        <f>'RESUMEN TOTAL'!AA480</f>
        <v>0</v>
      </c>
      <c r="V460" s="100">
        <f>'RESUMEN TOTAL'!AB480</f>
        <v>0</v>
      </c>
      <c r="W460" s="100">
        <f>'RESUMEN TOTAL'!AC480</f>
        <v>0</v>
      </c>
      <c r="X460" s="100">
        <f>'RESUMEN TOTAL'!AD480</f>
        <v>0</v>
      </c>
      <c r="Y460" s="100">
        <f>'RESUMEN TOTAL'!AE480</f>
        <v>0</v>
      </c>
      <c r="Z460" s="100">
        <f>'RESUMEN TOTAL'!AF480</f>
        <v>0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>
        <f>'RESUMEN TOTAL'!AD485</f>
        <v>0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>
        <f>'RESUMEN TOTAL'!AA495</f>
        <v>0</v>
      </c>
      <c r="V475" s="19">
        <f>'RESUMEN TOTAL'!AB495</f>
        <v>0</v>
      </c>
      <c r="W475" s="19">
        <f>'RESUMEN TOTAL'!AC495</f>
        <v>0</v>
      </c>
      <c r="X475" s="19">
        <f>'RESUMEN TOTAL'!AD495</f>
        <v>0</v>
      </c>
      <c r="Y475" s="19">
        <f>'RESUMEN TOTAL'!AE495</f>
        <v>0</v>
      </c>
      <c r="Z475" s="19">
        <f>'RESUMEN TOTAL'!AF495</f>
        <v>0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>
        <f>'RESUMEN TOTAL'!AA496</f>
        <v>0</v>
      </c>
      <c r="V476" s="19">
        <f>'RESUMEN TOTAL'!AB496</f>
        <v>0</v>
      </c>
      <c r="W476" s="19">
        <f>'RESUMEN TOTAL'!AC496</f>
        <v>0</v>
      </c>
      <c r="X476" s="19">
        <f>'RESUMEN TOTAL'!AD496</f>
        <v>0</v>
      </c>
      <c r="Y476" s="19">
        <f>'RESUMEN TOTAL'!AE496</f>
        <v>0</v>
      </c>
      <c r="Z476" s="19">
        <f>'RESUMEN TOTAL'!AF496</f>
        <v>0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>
        <f>'RESUMEN TOTAL'!AA505</f>
        <v>0</v>
      </c>
      <c r="V485" s="19">
        <f>'RESUMEN TOTAL'!AB505</f>
        <v>0</v>
      </c>
      <c r="W485" s="19">
        <f>'RESUMEN TOTAL'!AC505</f>
        <v>0</v>
      </c>
      <c r="X485" s="19">
        <f>'RESUMEN TOTAL'!AD505</f>
        <v>0</v>
      </c>
      <c r="Y485" s="19">
        <f>'RESUMEN TOTAL'!AE505</f>
        <v>0</v>
      </c>
      <c r="Z485" s="19">
        <f>'RESUMEN TOTAL'!AF505</f>
        <v>0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>
        <f>'RESUMEN TOTAL'!AE515</f>
        <v>0</v>
      </c>
      <c r="Z497" s="19">
        <f>'RESUMEN TOTAL'!AF515</f>
        <v>0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>
        <f>'RESUMEN TOTAL'!AE516</f>
        <v>0</v>
      </c>
      <c r="Z498" s="19">
        <f>'RESUMEN TOTAL'!AF516</f>
        <v>0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>
        <f>'RESUMEN TOTAL'!AE519</f>
        <v>0</v>
      </c>
      <c r="Z501" s="19">
        <f>'RESUMEN TOTAL'!AF519</f>
        <v>0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>
        <f>'RESUMEN TOTAL'!AE520</f>
        <v>0</v>
      </c>
      <c r="Z502" s="19">
        <f>'RESUMEN TOTAL'!AF520</f>
        <v>0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00" priority="90" operator="equal">
      <formula>#REF!</formula>
    </cfRule>
    <cfRule type="cellIs" dxfId="199" priority="91" operator="equal">
      <formula>#REF!</formula>
    </cfRule>
  </conditionalFormatting>
  <conditionalFormatting sqref="D4:D436 D449:D640">
    <cfRule type="containsText" dxfId="198" priority="96" operator="containsText" text="domo">
      <formula>NOT(ISERROR(SEARCH("domo",D4)))</formula>
    </cfRule>
  </conditionalFormatting>
  <conditionalFormatting sqref="D4:D640">
    <cfRule type="cellIs" dxfId="197" priority="922" operator="equal">
      <formula>$D$7</formula>
    </cfRule>
  </conditionalFormatting>
  <conditionalFormatting sqref="D438">
    <cfRule type="containsText" dxfId="196" priority="65" operator="containsText" text="fija">
      <formula>NOT(ISERROR(SEARCH("fija",D438)))</formula>
    </cfRule>
    <cfRule type="containsText" dxfId="195" priority="66" operator="containsText" text="domo">
      <formula>NOT(ISERROR(SEARCH("domo",D438)))</formula>
    </cfRule>
    <cfRule type="containsText" dxfId="194" priority="67" operator="containsText" text="Radio">
      <formula>NOT(ISERROR(SEARCH("Radio",D438)))</formula>
    </cfRule>
  </conditionalFormatting>
  <conditionalFormatting sqref="D438:D439">
    <cfRule type="containsText" dxfId="193" priority="62" operator="containsText" text="fija">
      <formula>NOT(ISERROR(SEARCH("fija",D438)))</formula>
    </cfRule>
    <cfRule type="containsText" dxfId="192" priority="63" operator="containsText" text="domo">
      <formula>NOT(ISERROR(SEARCH("domo",D438)))</formula>
    </cfRule>
  </conditionalFormatting>
  <conditionalFormatting sqref="D439">
    <cfRule type="containsText" dxfId="191" priority="60" operator="containsText" text="fija">
      <formula>NOT(ISERROR(SEARCH("fija",D439)))</formula>
    </cfRule>
    <cfRule type="containsText" dxfId="190" priority="61" operator="containsText" text="domo">
      <formula>NOT(ISERROR(SEARCH("domo",D439)))</formula>
    </cfRule>
    <cfRule type="containsText" dxfId="189" priority="64" operator="containsText" text="Radio">
      <formula>NOT(ISERROR(SEARCH("Radio",D439)))</formula>
    </cfRule>
  </conditionalFormatting>
  <conditionalFormatting sqref="D442">
    <cfRule type="containsText" dxfId="188" priority="57" operator="containsText" text="fija">
      <formula>NOT(ISERROR(SEARCH("fija",D442)))</formula>
    </cfRule>
    <cfRule type="containsText" dxfId="187" priority="58" operator="containsText" text="domo">
      <formula>NOT(ISERROR(SEARCH("domo",D442)))</formula>
    </cfRule>
    <cfRule type="containsText" dxfId="186" priority="59" operator="containsText" text="Radio">
      <formula>NOT(ISERROR(SEARCH("Radio",D442)))</formula>
    </cfRule>
  </conditionalFormatting>
  <conditionalFormatting sqref="D442:D443">
    <cfRule type="containsText" dxfId="185" priority="54" operator="containsText" text="fija">
      <formula>NOT(ISERROR(SEARCH("fija",D442)))</formula>
    </cfRule>
    <cfRule type="containsText" dxfId="184" priority="55" operator="containsText" text="domo">
      <formula>NOT(ISERROR(SEARCH("domo",D442)))</formula>
    </cfRule>
  </conditionalFormatting>
  <conditionalFormatting sqref="D443 D4:E436 D449:E456">
    <cfRule type="containsText" dxfId="183" priority="56" operator="containsText" text="Radio">
      <formula>NOT(ISERROR(SEARCH("Radio",D4)))</formula>
    </cfRule>
  </conditionalFormatting>
  <conditionalFormatting sqref="D443:D444">
    <cfRule type="containsText" dxfId="182" priority="51" operator="containsText" text="fija">
      <formula>NOT(ISERROR(SEARCH("fija",D443)))</formula>
    </cfRule>
    <cfRule type="containsText" dxfId="181" priority="52" operator="containsText" text="domo">
      <formula>NOT(ISERROR(SEARCH("domo",D443)))</formula>
    </cfRule>
  </conditionalFormatting>
  <conditionalFormatting sqref="D444">
    <cfRule type="containsText" dxfId="180" priority="53" operator="containsText" text="Radio">
      <formula>NOT(ISERROR(SEARCH("Radio",D444)))</formula>
    </cfRule>
  </conditionalFormatting>
  <conditionalFormatting sqref="D444:D445">
    <cfRule type="containsText" dxfId="179" priority="48" operator="containsText" text="fija">
      <formula>NOT(ISERROR(SEARCH("fija",D444)))</formula>
    </cfRule>
    <cfRule type="containsText" dxfId="178" priority="49" operator="containsText" text="domo">
      <formula>NOT(ISERROR(SEARCH("domo",D444)))</formula>
    </cfRule>
  </conditionalFormatting>
  <conditionalFormatting sqref="D445">
    <cfRule type="containsText" dxfId="177" priority="46" operator="containsText" text="fija">
      <formula>NOT(ISERROR(SEARCH("fija",D445)))</formula>
    </cfRule>
    <cfRule type="containsText" dxfId="176" priority="47" operator="containsText" text="domo">
      <formula>NOT(ISERROR(SEARCH("domo",D445)))</formula>
    </cfRule>
    <cfRule type="containsText" dxfId="175" priority="50" operator="containsText" text="Radio">
      <formula>NOT(ISERROR(SEARCH("Radio",D445)))</formula>
    </cfRule>
  </conditionalFormatting>
  <conditionalFormatting sqref="D447">
    <cfRule type="containsText" dxfId="174" priority="169" operator="containsText" text="fija">
      <formula>NOT(ISERROR(SEARCH("fija",D447)))</formula>
    </cfRule>
    <cfRule type="containsText" dxfId="173" priority="170" operator="containsText" text="domo">
      <formula>NOT(ISERROR(SEARCH("domo",D447)))</formula>
    </cfRule>
  </conditionalFormatting>
  <conditionalFormatting sqref="D449:D640 D4:D436">
    <cfRule type="containsText" dxfId="172" priority="95" operator="containsText" text="fija">
      <formula>NOT(ISERROR(SEARCH("fija",D4)))</formula>
    </cfRule>
  </conditionalFormatting>
  <conditionalFormatting sqref="D450:D452">
    <cfRule type="containsText" dxfId="171" priority="68" operator="containsText" text="fija">
      <formula>NOT(ISERROR(SEARCH("fija",D450)))</formula>
    </cfRule>
    <cfRule type="containsText" dxfId="170" priority="69" operator="containsText" text="domo">
      <formula>NOT(ISERROR(SEARCH("domo",D450)))</formula>
    </cfRule>
  </conditionalFormatting>
  <conditionalFormatting sqref="D447:E447 D457:E640">
    <cfRule type="containsText" dxfId="169" priority="191" operator="containsText" text="Radio">
      <formula>NOT(ISERROR(SEARCH("Radio",D447)))</formula>
    </cfRule>
  </conditionalFormatting>
  <conditionalFormatting sqref="E4:E436 E449:E664 E447">
    <cfRule type="cellIs" dxfId="168" priority="167" operator="equal">
      <formula>"PTP A FO"</formula>
    </cfRule>
  </conditionalFormatting>
  <conditionalFormatting sqref="E4:E664">
    <cfRule type="cellIs" dxfId="167" priority="925" operator="equal">
      <formula>$E$10</formula>
    </cfRule>
    <cfRule type="cellIs" dxfId="166" priority="926" operator="equal">
      <formula>"PTP A FO"</formula>
    </cfRule>
  </conditionalFormatting>
  <conditionalFormatting sqref="E437">
    <cfRule type="containsText" dxfId="165" priority="8" operator="containsText" text="Radio">
      <formula>NOT(ISERROR(SEARCH("Radio",E437)))</formula>
    </cfRule>
    <cfRule type="cellIs" dxfId="164" priority="9" operator="equal">
      <formula>"PTP A FO"</formula>
    </cfRule>
  </conditionalFormatting>
  <conditionalFormatting sqref="E641:E664">
    <cfRule type="containsText" dxfId="163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62" priority="155" operator="containsText" text="Caida">
      <formula>NOT(ISERROR(SEARCH("Caida",F5)))</formula>
    </cfRule>
  </conditionalFormatting>
  <conditionalFormatting sqref="F5:G106 I7:Q7">
    <cfRule type="cellIs" dxfId="161" priority="156" operator="lessThan">
      <formula>0.8</formula>
    </cfRule>
    <cfRule type="cellIs" dxfId="160" priority="157" operator="greaterThan">
      <formula>0.8</formula>
    </cfRule>
  </conditionalFormatting>
  <conditionalFormatting sqref="F74:G74">
    <cfRule type="containsText" dxfId="159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8" priority="181" operator="lessThan">
      <formula>0.8</formula>
    </cfRule>
    <cfRule type="cellIs" dxfId="157" priority="182" operator="greaterThan">
      <formula>0.8</formula>
    </cfRule>
  </conditionalFormatting>
  <conditionalFormatting sqref="F5:AJ456 F467:O469 AB467:AB469 P467:AA640">
    <cfRule type="cellIs" dxfId="156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55" priority="189" operator="notContains" text="Caida">
      <formula>ISERROR(SEARCH("Caida",F125))</formula>
    </cfRule>
  </conditionalFormatting>
  <conditionalFormatting sqref="H5:H8 N8:AI14 N15:R15 T15:AI15 N16:AI121">
    <cfRule type="notContainsText" dxfId="154" priority="24" operator="notContains" text="Caida">
      <formula>ISERROR(SEARCH("Caida",H5))</formula>
    </cfRule>
    <cfRule type="containsText" dxfId="153" priority="25" operator="containsText" text="Caida">
      <formula>NOT(ISERROR(SEARCH("Caida",H5)))</formula>
    </cfRule>
    <cfRule type="cellIs" dxfId="152" priority="26" operator="lessThan">
      <formula>0.8</formula>
    </cfRule>
    <cfRule type="cellIs" dxfId="151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50" priority="44" operator="equal">
      <formula>"APAGADO"</formula>
    </cfRule>
  </conditionalFormatting>
  <conditionalFormatting sqref="H9:H275 I195:AH275 H276:AH276 I277:AH323 H277:H456">
    <cfRule type="notContainsText" dxfId="149" priority="33" operator="notContains" text="Caida">
      <formula>ISERROR(SEARCH("Caida",H9))</formula>
    </cfRule>
    <cfRule type="containsText" dxfId="148" priority="34" operator="containsText" text="Caida">
      <formula>NOT(ISERROR(SEARCH("Caida",H9)))</formula>
    </cfRule>
    <cfRule type="cellIs" dxfId="147" priority="35" operator="lessThan">
      <formula>0.8</formula>
    </cfRule>
    <cfRule type="cellIs" dxfId="146" priority="36" operator="greaterThan">
      <formula>0.8</formula>
    </cfRule>
  </conditionalFormatting>
  <conditionalFormatting sqref="H102:H104">
    <cfRule type="cellIs" dxfId="145" priority="28" operator="equal">
      <formula>"APAGADO"</formula>
    </cfRule>
    <cfRule type="notContainsText" dxfId="144" priority="29" operator="notContains" text="Caida">
      <formula>ISERROR(SEARCH("Caida",H102))</formula>
    </cfRule>
    <cfRule type="containsText" dxfId="143" priority="30" operator="containsText" text="Caida">
      <formula>NOT(ISERROR(SEARCH("Caida",H102)))</formula>
    </cfRule>
    <cfRule type="cellIs" dxfId="142" priority="31" operator="lessThan">
      <formula>0.8</formula>
    </cfRule>
    <cfRule type="cellIs" dxfId="141" priority="32" operator="greaterThan">
      <formula>0.8</formula>
    </cfRule>
  </conditionalFormatting>
  <conditionalFormatting sqref="H109 H356:H357 H456 H467:H640 H4">
    <cfRule type="cellIs" dxfId="140" priority="41" operator="equal">
      <formula>$H$13</formula>
    </cfRule>
  </conditionalFormatting>
  <conditionalFormatting sqref="H109 H356:H357 H456 H467:H640">
    <cfRule type="notContainsText" dxfId="139" priority="37" operator="notContains" text="Caida">
      <formula>ISERROR(SEARCH("Caida",H109))</formula>
    </cfRule>
    <cfRule type="containsText" dxfId="138" priority="38" operator="containsText" text="Caida">
      <formula>NOT(ISERROR(SEARCH("Caida",H109)))</formula>
    </cfRule>
    <cfRule type="cellIs" dxfId="137" priority="39" operator="lessThan">
      <formula>0.8</formula>
    </cfRule>
    <cfRule type="cellIs" dxfId="136" priority="40" operator="greaterThan">
      <formula>0.8</formula>
    </cfRule>
    <cfRule type="cellIs" dxfId="135" priority="42" operator="greaterThan">
      <formula>0.8</formula>
    </cfRule>
  </conditionalFormatting>
  <conditionalFormatting sqref="I326:L328">
    <cfRule type="notContainsText" dxfId="134" priority="177" operator="notContains" text="Caida">
      <formula>ISERROR(SEARCH("Caida",I326))</formula>
    </cfRule>
    <cfRule type="containsText" dxfId="133" priority="178" operator="containsText" text="Caida">
      <formula>NOT(ISERROR(SEARCH("Caida",I326)))</formula>
    </cfRule>
    <cfRule type="cellIs" dxfId="132" priority="179" operator="lessThan">
      <formula>0.8</formula>
    </cfRule>
    <cfRule type="cellIs" dxfId="131" priority="180" operator="greaterThan">
      <formula>0.8</formula>
    </cfRule>
  </conditionalFormatting>
  <conditionalFormatting sqref="I398:L411">
    <cfRule type="cellIs" dxfId="130" priority="175" operator="lessThan">
      <formula>0.8</formula>
    </cfRule>
    <cfRule type="cellIs" dxfId="129" priority="176" operator="greaterThan">
      <formula>0.8</formula>
    </cfRule>
  </conditionalFormatting>
  <conditionalFormatting sqref="I415:L429">
    <cfRule type="cellIs" dxfId="128" priority="165" operator="lessThan">
      <formula>0.8</formula>
    </cfRule>
    <cfRule type="cellIs" dxfId="127" priority="166" operator="greaterThan">
      <formula>0.8</formula>
    </cfRule>
  </conditionalFormatting>
  <conditionalFormatting sqref="I8:M106">
    <cfRule type="cellIs" dxfId="126" priority="15" operator="equal">
      <formula>"APAGADO"</formula>
    </cfRule>
    <cfRule type="notContainsText" dxfId="125" priority="16" operator="notContains" text="Caida">
      <formula>ISERROR(SEARCH("Caida",I8))</formula>
    </cfRule>
    <cfRule type="containsText" dxfId="124" priority="17" operator="containsText" text="Caida">
      <formula>NOT(ISERROR(SEARCH("Caida",I8)))</formula>
    </cfRule>
    <cfRule type="cellIs" dxfId="123" priority="18" operator="lessThan">
      <formula>0.8</formula>
    </cfRule>
    <cfRule type="cellIs" dxfId="122" priority="19" operator="greaterThan">
      <formula>0.8</formula>
    </cfRule>
  </conditionalFormatting>
  <conditionalFormatting sqref="I411:N411 P411:AG411 M194:AG194 I195:AG209 I194:K194">
    <cfRule type="cellIs" dxfId="121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20" priority="192" operator="lessThan">
      <formula>0.8</formula>
    </cfRule>
    <cfRule type="cellIs" dxfId="119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8" priority="190" operator="containsText" text="Caida">
      <formula>NOT(ISERROR(SEARCH("Caida",F125)))</formula>
    </cfRule>
  </conditionalFormatting>
  <conditionalFormatting sqref="I415:AG429">
    <cfRule type="notContainsText" dxfId="117" priority="163" operator="notContains" text="Caida">
      <formula>ISERROR(SEARCH("Caida",I415))</formula>
    </cfRule>
    <cfRule type="containsText" dxfId="116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15" priority="154" operator="notContains" text="Caida">
      <formula>ISERROR(SEARCH("Caida",F5))</formula>
    </cfRule>
  </conditionalFormatting>
  <conditionalFormatting sqref="I5:AI6">
    <cfRule type="notContainsText" dxfId="114" priority="11" operator="notContains" text="Caida">
      <formula>ISERROR(SEARCH("Caida",I5))</formula>
    </cfRule>
    <cfRule type="containsText" dxfId="113" priority="12" operator="containsText" text="Caida">
      <formula>NOT(ISERROR(SEARCH("Caida",I5)))</formula>
    </cfRule>
    <cfRule type="cellIs" dxfId="112" priority="13" operator="lessThan">
      <formula>0.8</formula>
    </cfRule>
    <cfRule type="cellIs" dxfId="111" priority="14" operator="greaterThan">
      <formula>0.8</formula>
    </cfRule>
  </conditionalFormatting>
  <conditionalFormatting sqref="I5:AI7">
    <cfRule type="cellIs" dxfId="110" priority="10" operator="equal">
      <formula>"APAGADO"</formula>
    </cfRule>
  </conditionalFormatting>
  <conditionalFormatting sqref="N16:AI121 H5:H8 N8:AI14 N15:R15 T15:AI15">
    <cfRule type="cellIs" dxfId="109" priority="23" operator="equal">
      <formula>"APAGADO"</formula>
    </cfRule>
  </conditionalFormatting>
  <conditionalFormatting sqref="P7:AA7">
    <cfRule type="cellIs" dxfId="108" priority="158" operator="equal">
      <formula>"apagado"</formula>
    </cfRule>
  </conditionalFormatting>
  <conditionalFormatting sqref="R7:Y7">
    <cfRule type="notContainsText" dxfId="107" priority="171" operator="notContains" text="Caida">
      <formula>ISERROR(SEARCH("Caida",R7))</formula>
    </cfRule>
    <cfRule type="containsText" dxfId="106" priority="172" operator="containsText" text="Caida">
      <formula>NOT(ISERROR(SEARCH("Caida",R7)))</formula>
    </cfRule>
    <cfRule type="cellIs" dxfId="105" priority="173" operator="lessThan">
      <formula>0.8</formula>
    </cfRule>
    <cfRule type="cellIs" dxfId="104" priority="174" operator="greaterThan">
      <formula>0.8</formula>
    </cfRule>
  </conditionalFormatting>
  <conditionalFormatting sqref="S14:S15">
    <cfRule type="cellIs" dxfId="103" priority="7" operator="equal">
      <formula>"apagado"</formula>
    </cfRule>
  </conditionalFormatting>
  <conditionalFormatting sqref="W150">
    <cfRule type="cellIs" dxfId="102" priority="85" operator="equal">
      <formula>"apagado"</formula>
    </cfRule>
  </conditionalFormatting>
  <conditionalFormatting sqref="W183">
    <cfRule type="cellIs" dxfId="101" priority="84" operator="equal">
      <formula>"apagado"</formula>
    </cfRule>
  </conditionalFormatting>
  <conditionalFormatting sqref="W185">
    <cfRule type="cellIs" dxfId="100" priority="83" operator="equal">
      <formula>"apagado"</formula>
    </cfRule>
  </conditionalFormatting>
  <conditionalFormatting sqref="W190">
    <cfRule type="cellIs" dxfId="99" priority="82" operator="equal">
      <formula>"apagado"</formula>
    </cfRule>
  </conditionalFormatting>
  <conditionalFormatting sqref="W194">
    <cfRule type="cellIs" dxfId="98" priority="81" operator="equal">
      <formula>"apagado"</formula>
    </cfRule>
  </conditionalFormatting>
  <conditionalFormatting sqref="W221">
    <cfRule type="cellIs" dxfId="97" priority="80" operator="equal">
      <formula>"apagado"</formula>
    </cfRule>
  </conditionalFormatting>
  <conditionalFormatting sqref="W245">
    <cfRule type="cellIs" dxfId="96" priority="70" operator="equal">
      <formula>"apagado"</formula>
    </cfRule>
  </conditionalFormatting>
  <conditionalFormatting sqref="W251">
    <cfRule type="cellIs" dxfId="95" priority="71" operator="equal">
      <formula>"apagado"</formula>
    </cfRule>
  </conditionalFormatting>
  <conditionalFormatting sqref="W295:W297">
    <cfRule type="cellIs" dxfId="94" priority="79" operator="equal">
      <formula>"apagado"</formula>
    </cfRule>
  </conditionalFormatting>
  <conditionalFormatting sqref="W333:W339">
    <cfRule type="cellIs" dxfId="93" priority="78" operator="equal">
      <formula>"apagado"</formula>
    </cfRule>
  </conditionalFormatting>
  <conditionalFormatting sqref="W363">
    <cfRule type="cellIs" dxfId="92" priority="77" operator="equal">
      <formula>"apagado"</formula>
    </cfRule>
  </conditionalFormatting>
  <conditionalFormatting sqref="W376:W377">
    <cfRule type="cellIs" dxfId="91" priority="76" operator="equal">
      <formula>"apagado"</formula>
    </cfRule>
  </conditionalFormatting>
  <conditionalFormatting sqref="W394">
    <cfRule type="cellIs" dxfId="90" priority="75" operator="equal">
      <formula>"apagado"</formula>
    </cfRule>
  </conditionalFormatting>
  <conditionalFormatting sqref="W410:W414">
    <cfRule type="cellIs" dxfId="89" priority="74" operator="equal">
      <formula>"apagado"</formula>
    </cfRule>
  </conditionalFormatting>
  <conditionalFormatting sqref="W417:W418">
    <cfRule type="cellIs" dxfId="88" priority="73" operator="equal">
      <formula>"apagado"</formula>
    </cfRule>
  </conditionalFormatting>
  <conditionalFormatting sqref="W426">
    <cfRule type="cellIs" dxfId="87" priority="72" operator="equal">
      <formula>"apagado"</formula>
    </cfRule>
  </conditionalFormatting>
  <conditionalFormatting sqref="Y134:Y136">
    <cfRule type="cellIs" dxfId="86" priority="98" operator="equal">
      <formula>"apagado"</formula>
    </cfRule>
    <cfRule type="notContainsText" dxfId="85" priority="150" operator="notContains" text="Caida">
      <formula>ISERROR(SEARCH("Caida",Y134))</formula>
    </cfRule>
    <cfRule type="containsText" dxfId="84" priority="151" operator="containsText" text="Caida">
      <formula>NOT(ISERROR(SEARCH("Caida",Y134)))</formula>
    </cfRule>
    <cfRule type="cellIs" dxfId="83" priority="152" operator="lessThan">
      <formula>0.8</formula>
    </cfRule>
    <cfRule type="cellIs" dxfId="82" priority="153" operator="greaterThan">
      <formula>0.8</formula>
    </cfRule>
  </conditionalFormatting>
  <conditionalFormatting sqref="Y140:Y145">
    <cfRule type="cellIs" dxfId="81" priority="97" operator="equal">
      <formula>"apagado"</formula>
    </cfRule>
    <cfRule type="notContainsText" dxfId="80" priority="146" operator="notContains" text="Caida">
      <formula>ISERROR(SEARCH("Caida",Y140))</formula>
    </cfRule>
    <cfRule type="containsText" dxfId="79" priority="147" operator="containsText" text="Caida">
      <formula>NOT(ISERROR(SEARCH("Caida",Y140)))</formula>
    </cfRule>
    <cfRule type="cellIs" dxfId="78" priority="148" operator="lessThan">
      <formula>0.8</formula>
    </cfRule>
    <cfRule type="cellIs" dxfId="77" priority="149" operator="greaterThan">
      <formula>0.8</formula>
    </cfRule>
  </conditionalFormatting>
  <conditionalFormatting sqref="Y149">
    <cfRule type="cellIs" dxfId="76" priority="100" operator="equal">
      <formula>"apagado"</formula>
    </cfRule>
    <cfRule type="notContainsText" dxfId="75" priority="142" operator="notContains" text="Caida">
      <formula>ISERROR(SEARCH("Caida",Y149))</formula>
    </cfRule>
    <cfRule type="containsText" dxfId="74" priority="143" operator="containsText" text="Caida">
      <formula>NOT(ISERROR(SEARCH("Caida",Y149)))</formula>
    </cfRule>
    <cfRule type="cellIs" dxfId="73" priority="144" operator="lessThan">
      <formula>0.8</formula>
    </cfRule>
    <cfRule type="cellIs" dxfId="72" priority="145" operator="greaterThan">
      <formula>0.8</formula>
    </cfRule>
  </conditionalFormatting>
  <conditionalFormatting sqref="Y151">
    <cfRule type="cellIs" dxfId="71" priority="99" operator="equal">
      <formula>"apagado"</formula>
    </cfRule>
    <cfRule type="notContainsText" dxfId="70" priority="138" operator="notContains" text="Caida">
      <formula>ISERROR(SEARCH("Caida",Y151))</formula>
    </cfRule>
    <cfRule type="containsText" dxfId="69" priority="139" operator="containsText" text="Caida">
      <formula>NOT(ISERROR(SEARCH("Caida",Y151)))</formula>
    </cfRule>
    <cfRule type="cellIs" dxfId="68" priority="140" operator="lessThan">
      <formula>0.8</formula>
    </cfRule>
    <cfRule type="cellIs" dxfId="67" priority="141" operator="greaterThan">
      <formula>0.8</formula>
    </cfRule>
  </conditionalFormatting>
  <conditionalFormatting sqref="Y167:Y171">
    <cfRule type="cellIs" dxfId="66" priority="101" operator="equal">
      <formula>"apagado"</formula>
    </cfRule>
    <cfRule type="notContainsText" dxfId="65" priority="134" operator="notContains" text="Caida">
      <formula>ISERROR(SEARCH("Caida",Y167))</formula>
    </cfRule>
    <cfRule type="containsText" dxfId="64" priority="135" operator="containsText" text="Caida">
      <formula>NOT(ISERROR(SEARCH("Caida",Y167)))</formula>
    </cfRule>
    <cfRule type="cellIs" dxfId="63" priority="136" operator="lessThan">
      <formula>0.8</formula>
    </cfRule>
    <cfRule type="cellIs" dxfId="62" priority="137" operator="greaterThan">
      <formula>0.8</formula>
    </cfRule>
  </conditionalFormatting>
  <conditionalFormatting sqref="Y190:Y192">
    <cfRule type="cellIs" dxfId="61" priority="102" operator="equal">
      <formula>"apagado"</formula>
    </cfRule>
    <cfRule type="notContainsText" dxfId="60" priority="130" operator="notContains" text="Caida">
      <formula>ISERROR(SEARCH("Caida",Y190))</formula>
    </cfRule>
    <cfRule type="containsText" dxfId="59" priority="131" operator="containsText" text="Caida">
      <formula>NOT(ISERROR(SEARCH("Caida",Y190)))</formula>
    </cfRule>
    <cfRule type="cellIs" dxfId="58" priority="132" operator="lessThan">
      <formula>0.8</formula>
    </cfRule>
    <cfRule type="cellIs" dxfId="57" priority="133" operator="greaterThan">
      <formula>0.8</formula>
    </cfRule>
  </conditionalFormatting>
  <conditionalFormatting sqref="Y194">
    <cfRule type="cellIs" dxfId="56" priority="103" operator="equal">
      <formula>"apagado"</formula>
    </cfRule>
    <cfRule type="notContainsText" dxfId="55" priority="126" operator="notContains" text="Caida">
      <formula>ISERROR(SEARCH("Caida",Y194))</formula>
    </cfRule>
    <cfRule type="containsText" dxfId="54" priority="127" operator="containsText" text="Caida">
      <formula>NOT(ISERROR(SEARCH("Caida",Y194)))</formula>
    </cfRule>
    <cfRule type="cellIs" dxfId="53" priority="128" operator="lessThan">
      <formula>0.8</formula>
    </cfRule>
    <cfRule type="cellIs" dxfId="52" priority="129" operator="greaterThan">
      <formula>0.8</formula>
    </cfRule>
  </conditionalFormatting>
  <conditionalFormatting sqref="Y208">
    <cfRule type="cellIs" dxfId="51" priority="104" operator="equal">
      <formula>"apagado"</formula>
    </cfRule>
    <cfRule type="notContainsText" dxfId="50" priority="122" operator="notContains" text="Caida">
      <formula>ISERROR(SEARCH("Caida",Y208))</formula>
    </cfRule>
    <cfRule type="containsText" dxfId="49" priority="123" operator="containsText" text="Caida">
      <formula>NOT(ISERROR(SEARCH("Caida",Y208)))</formula>
    </cfRule>
    <cfRule type="cellIs" dxfId="48" priority="124" operator="lessThan">
      <formula>0.8</formula>
    </cfRule>
    <cfRule type="cellIs" dxfId="47" priority="125" operator="greaterThan">
      <formula>0.8</formula>
    </cfRule>
  </conditionalFormatting>
  <conditionalFormatting sqref="Y221:Y223">
    <cfRule type="cellIs" dxfId="46" priority="105" operator="equal">
      <formula>"apagado"</formula>
    </cfRule>
    <cfRule type="notContainsText" dxfId="45" priority="118" operator="notContains" text="Caida">
      <formula>ISERROR(SEARCH("Caida",Y221))</formula>
    </cfRule>
    <cfRule type="containsText" dxfId="44" priority="119" operator="containsText" text="Caida">
      <formula>NOT(ISERROR(SEARCH("Caida",Y221)))</formula>
    </cfRule>
    <cfRule type="cellIs" dxfId="43" priority="120" operator="lessThan">
      <formula>0.8</formula>
    </cfRule>
    <cfRule type="cellIs" dxfId="42" priority="121" operator="greaterThan">
      <formula>0.8</formula>
    </cfRule>
  </conditionalFormatting>
  <conditionalFormatting sqref="Y229">
    <cfRule type="cellIs" dxfId="41" priority="106" operator="equal">
      <formula>"apagado"</formula>
    </cfRule>
    <cfRule type="notContainsText" dxfId="40" priority="114" operator="notContains" text="Caida">
      <formula>ISERROR(SEARCH("Caida",Y229))</formula>
    </cfRule>
    <cfRule type="containsText" dxfId="39" priority="115" operator="containsText" text="Caida">
      <formula>NOT(ISERROR(SEARCH("Caida",Y229)))</formula>
    </cfRule>
    <cfRule type="cellIs" dxfId="38" priority="116" operator="lessThan">
      <formula>0.8</formula>
    </cfRule>
    <cfRule type="cellIs" dxfId="37" priority="117" operator="greaterThan">
      <formula>0.8</formula>
    </cfRule>
  </conditionalFormatting>
  <conditionalFormatting sqref="Y246:Y248">
    <cfRule type="cellIs" dxfId="36" priority="107" operator="equal">
      <formula>"apagado"</formula>
    </cfRule>
    <cfRule type="notContainsText" dxfId="35" priority="110" operator="notContains" text="Caida">
      <formula>ISERROR(SEARCH("Caida",Y246))</formula>
    </cfRule>
    <cfRule type="containsText" dxfId="34" priority="111" operator="containsText" text="Caida">
      <formula>NOT(ISERROR(SEARCH("Caida",Y246)))</formula>
    </cfRule>
    <cfRule type="cellIs" dxfId="33" priority="112" operator="lessThan">
      <formula>0.8</formula>
    </cfRule>
    <cfRule type="cellIs" dxfId="32" priority="113" operator="greaterThan">
      <formula>0.8</formula>
    </cfRule>
  </conditionalFormatting>
  <conditionalFormatting sqref="Y416:Y418">
    <cfRule type="cellIs" dxfId="31" priority="108" operator="equal">
      <formula>"apagado"</formula>
    </cfRule>
  </conditionalFormatting>
  <conditionalFormatting sqref="Y421">
    <cfRule type="cellIs" dxfId="30" priority="109" operator="equal">
      <formula>"apagado"</formula>
    </cfRule>
  </conditionalFormatting>
  <conditionalFormatting sqref="Z7">
    <cfRule type="notContainsText" dxfId="29" priority="86" operator="notContains" text="Caida">
      <formula>ISERROR(SEARCH("Caida",Z7))</formula>
    </cfRule>
    <cfRule type="containsText" dxfId="28" priority="87" operator="containsText" text="Caida">
      <formula>NOT(ISERROR(SEARCH("Caida",Z7)))</formula>
    </cfRule>
    <cfRule type="cellIs" dxfId="27" priority="88" operator="lessThan">
      <formula>0.8</formula>
    </cfRule>
    <cfRule type="cellIs" dxfId="26" priority="89" operator="greaterThan">
      <formula>0.8</formula>
    </cfRule>
  </conditionalFormatting>
  <conditionalFormatting sqref="AA7:AJ7 G324:G328">
    <cfRule type="containsText" dxfId="25" priority="186" operator="containsText" text="Caida">
      <formula>NOT(ISERROR(SEARCH("Caida",G7)))</formula>
    </cfRule>
    <cfRule type="cellIs" dxfId="24" priority="187" operator="lessThan">
      <formula>0.8</formula>
    </cfRule>
    <cfRule type="cellIs" dxfId="23" priority="188" operator="greaterThan">
      <formula>0.8</formula>
    </cfRule>
  </conditionalFormatting>
  <conditionalFormatting sqref="AB122:AH124">
    <cfRule type="notContainsText" dxfId="22" priority="159" operator="notContains" text="Caida">
      <formula>ISERROR(SEARCH("Caida",AB122))</formula>
    </cfRule>
    <cfRule type="containsText" dxfId="21" priority="160" operator="containsText" text="Caida">
      <formula>NOT(ISERROR(SEARCH("Caida",AB122)))</formula>
    </cfRule>
    <cfRule type="cellIs" dxfId="20" priority="161" operator="lessThan">
      <formula>0.8</formula>
    </cfRule>
    <cfRule type="cellIs" dxfId="19" priority="162" operator="greaterThan">
      <formula>0.8</formula>
    </cfRule>
  </conditionalFormatting>
  <conditionalFormatting sqref="AH122:AH209 F5:G106 AB122:AG124 I125:AG193">
    <cfRule type="cellIs" dxfId="18" priority="45" operator="equal">
      <formula>"APAGADO"</formula>
    </cfRule>
  </conditionalFormatting>
  <conditionalFormatting sqref="AH324:AH357 G328:G357 I333:AG397 AH358:AJ426 G415:G456 AI122:AI234 AI235:AJ357 AJ8:AJ234 I430:AA456">
    <cfRule type="cellIs" dxfId="17" priority="183" operator="lessThan">
      <formula>0.8</formula>
    </cfRule>
  </conditionalFormatting>
  <conditionalFormatting sqref="AI109 AI122:AI456 AB467:AB478 AB479:AJ640">
    <cfRule type="cellIs" dxfId="16" priority="20" operator="equal">
      <formula>"APAGADO"</formula>
    </cfRule>
  </conditionalFormatting>
  <conditionalFormatting sqref="AI109 AI122:AI456 AI479:AI640">
    <cfRule type="notContainsText" dxfId="15" priority="21" operator="notContains" text="Caida">
      <formula>ISERROR(SEARCH("Caida",AI109))</formula>
    </cfRule>
  </conditionalFormatting>
  <conditionalFormatting sqref="AI109 AI122:AI456 AI479:AJ640">
    <cfRule type="containsText" dxfId="14" priority="22" operator="containsText" text="Caida">
      <formula>NOT(ISERROR(SEARCH("Caida",AI109)))</formula>
    </cfRule>
  </conditionalFormatting>
  <conditionalFormatting sqref="AJ5:AJ6">
    <cfRule type="notContainsText" dxfId="13" priority="2" operator="notContains" text="Caida">
      <formula>ISERROR(SEARCH("Caida",AJ5))</formula>
    </cfRule>
    <cfRule type="containsText" dxfId="12" priority="3" operator="containsText" text="Caida">
      <formula>NOT(ISERROR(SEARCH("Caida",AJ5)))</formula>
    </cfRule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J8:AJ234 AI235:AJ357 AH324:AH357 G328:G357 I333:AG397 AH358:AJ426 G415:G456 AI122:AI234 I430:AA456">
    <cfRule type="cellIs" dxfId="9" priority="184" operator="greaterThan">
      <formula>0.8</formula>
    </cfRule>
  </conditionalFormatting>
  <conditionalFormatting sqref="AJ8:AJ456 G324:G328 AA7:AJ7 F109:AH109 F467:AB478 F479:AH640 AJ479:AJ640">
    <cfRule type="notContainsText" dxfId="8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2023-09-15T15:23:31Z</dcterms:modified>
</cp:coreProperties>
</file>