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C86412AC-9BC4-4FA0-B14E-B640BFC4F89B}" xr6:coauthVersionLast="47" xr6:coauthVersionMax="47" xr10:uidLastSave="{00000000-0000-0000-0000-000000000000}"/>
  <bookViews>
    <workbookView xWindow="2037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0" l="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C216" i="24"/>
  <c r="C213" i="24"/>
  <c r="C212" i="24"/>
  <c r="D213" i="24"/>
  <c r="D214" i="24" l="1"/>
  <c r="E213" i="24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C218" i="24" s="1"/>
  <c r="AJ3" i="25"/>
  <c r="C217" i="24" s="1"/>
  <c r="AP3" i="2"/>
  <c r="AG3" i="26" l="1"/>
  <c r="Y3" i="26"/>
  <c r="F54" i="14" s="1"/>
  <c r="I139" i="24" s="1"/>
  <c r="AC2" i="26"/>
  <c r="E58" i="14" s="1"/>
  <c r="I166" i="24" s="1"/>
  <c r="AH3" i="26"/>
  <c r="F63" i="14" s="1"/>
  <c r="I202" i="24" s="1"/>
  <c r="AF3" i="26"/>
  <c r="F61" i="14" s="1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E61" i="14" s="1"/>
  <c r="AI3" i="26"/>
  <c r="F64" i="14" s="1"/>
  <c r="I209" i="24" s="1"/>
  <c r="AA3" i="26"/>
  <c r="F56" i="14" s="1"/>
  <c r="AE2" i="26"/>
  <c r="E60" i="14" s="1"/>
  <c r="E215" i="24"/>
  <c r="D216" i="24"/>
  <c r="E216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8" i="24" l="1"/>
  <c r="I194" i="24"/>
  <c r="G62" i="14"/>
  <c r="H197" i="24" s="1"/>
  <c r="I187" i="24"/>
  <c r="G61" i="14"/>
  <c r="H190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210" i="24" l="1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9" i="24"/>
  <c r="J189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D30" i="14" s="1"/>
  <c r="B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30" i="14" l="1"/>
  <c r="C202" i="24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9" i="14"/>
  <c r="B29" i="14" s="1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9" i="14" l="1"/>
  <c r="C195" i="24"/>
  <c r="D207" i="24"/>
  <c r="E206" i="24"/>
  <c r="E28" i="14"/>
  <c r="C188" i="2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<sst xmlns="http://schemas.openxmlformats.org/spreadsheetml/2006/main" count="4708" uniqueCount="1430">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</sst>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7.1428571428571425E-2</c:v>
                </c:pt>
                <c:pt idx="25">
                  <c:v>6.4935064935064929E-2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7.1428571428571425E-2</c:v>
                </c:pt>
                <c:pt idx="25">
                  <c:v>6.4935064935064929E-2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28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2.0746887966804978E-2</c:v>
                      </c:pt>
                      <c:pt idx="25">
                        <c:v>2.4896265560165973E-2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0.13270142180094788</c:v>
                      </c:pt>
                      <c:pt idx="25">
                        <c:v>0.11374407582938388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2.0746887966804978E-2</c:v>
                </c:pt>
                <c:pt idx="25">
                  <c:v>2.4896265560165973E-2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0.13270142180094788</c:v>
                </c:pt>
                <c:pt idx="25">
                  <c:v>0.11374407582938388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28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AK19" sqref="AK1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9.7402597402597407E-2</v>
      </c>
      <c r="AH1" s="4">
        <f t="shared" si="0"/>
        <v>8.0086580086580081E-2</v>
      </c>
      <c r="AI1" s="4">
        <f t="shared" si="0"/>
        <v>8.8744588744588751E-2</v>
      </c>
      <c r="AJ1" s="4">
        <f t="shared" si="0"/>
        <v>7.1428571428571425E-2</v>
      </c>
      <c r="AK1" s="4">
        <f t="shared" si="0"/>
        <v>6.4935064935064929E-2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417</v>
      </c>
      <c r="AH2" s="75">
        <f t="shared" si="4"/>
        <v>425</v>
      </c>
      <c r="AI2" s="75">
        <f t="shared" si="4"/>
        <v>421</v>
      </c>
      <c r="AJ2" s="75">
        <f t="shared" si="4"/>
        <v>429</v>
      </c>
      <c r="AK2" s="75">
        <f t="shared" si="4"/>
        <v>432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33</v>
      </c>
      <c r="AK3" s="12">
        <f t="shared" si="6"/>
        <v>30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12</v>
      </c>
      <c r="J15" s="34">
        <f t="shared" si="8"/>
        <v>16</v>
      </c>
      <c r="K15" s="35">
        <f t="shared" si="9"/>
        <v>0.42857142857142855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 t="s">
        <v>1375</v>
      </c>
      <c r="AK15" s="88" t="s">
        <v>1375</v>
      </c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 t="s">
        <v>1375</v>
      </c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 t="s">
        <v>1375</v>
      </c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 t="s">
        <v>1375</v>
      </c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 t="s">
        <v>1375</v>
      </c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12</v>
      </c>
      <c r="J148" s="34">
        <f t="shared" ref="J148:J252" si="23">COUNTIF(L148:AM148,"APAGADO")</f>
        <v>16</v>
      </c>
      <c r="K148" s="35">
        <f t="shared" ref="K148:K252" si="24">(I148)/(J148+I148)</f>
        <v>0.42857142857142855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 t="s">
        <v>1375</v>
      </c>
      <c r="AK148" s="88" t="s">
        <v>1375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1375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12</v>
      </c>
      <c r="J175" s="34">
        <f t="shared" si="23"/>
        <v>16</v>
      </c>
      <c r="K175" s="35">
        <f t="shared" si="24"/>
        <v>0.42857142857142855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 t="s">
        <v>1375</v>
      </c>
      <c r="AK175" s="88" t="s">
        <v>1375</v>
      </c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12</v>
      </c>
      <c r="J176" s="34">
        <f t="shared" si="23"/>
        <v>16</v>
      </c>
      <c r="K176" s="35">
        <f t="shared" si="24"/>
        <v>0.42857142857142855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 t="s">
        <v>1375</v>
      </c>
      <c r="AK176" s="88" t="s">
        <v>1375</v>
      </c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12</v>
      </c>
      <c r="J177" s="34">
        <f t="shared" si="23"/>
        <v>16</v>
      </c>
      <c r="K177" s="35">
        <f t="shared" si="24"/>
        <v>0.42857142857142855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 t="s">
        <v>1375</v>
      </c>
      <c r="AK177" s="88" t="s">
        <v>1375</v>
      </c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9</v>
      </c>
      <c r="J194" s="34">
        <f t="shared" si="23"/>
        <v>19</v>
      </c>
      <c r="K194" s="35">
        <f t="shared" si="24"/>
        <v>0.32142857142857145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 t="s">
        <v>1375</v>
      </c>
      <c r="AK194" s="88" t="s">
        <v>1375</v>
      </c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12</v>
      </c>
      <c r="J195" s="34">
        <f t="shared" si="23"/>
        <v>16</v>
      </c>
      <c r="K195" s="35">
        <f t="shared" si="24"/>
        <v>0.42857142857142855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 t="s">
        <v>1375</v>
      </c>
      <c r="AK195" s="88" t="s">
        <v>1375</v>
      </c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9</v>
      </c>
      <c r="J196" s="34">
        <f t="shared" si="23"/>
        <v>19</v>
      </c>
      <c r="K196" s="35">
        <f t="shared" si="24"/>
        <v>0.32142857142857145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 t="s">
        <v>1375</v>
      </c>
      <c r="AK196" s="88" t="s">
        <v>1375</v>
      </c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10</v>
      </c>
      <c r="J224" s="34">
        <f t="shared" si="23"/>
        <v>18</v>
      </c>
      <c r="K224" s="35">
        <f t="shared" si="24"/>
        <v>0.35714285714285715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 t="s">
        <v>1375</v>
      </c>
      <c r="AK224" s="88" t="s">
        <v>1375</v>
      </c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13</v>
      </c>
      <c r="J230" s="34">
        <f t="shared" si="23"/>
        <v>15</v>
      </c>
      <c r="K230" s="35">
        <f t="shared" si="24"/>
        <v>0.4642857142857143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 t="s">
        <v>1375</v>
      </c>
      <c r="AK230" s="88" t="s">
        <v>1375</v>
      </c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13</v>
      </c>
      <c r="J231" s="34">
        <f t="shared" si="23"/>
        <v>15</v>
      </c>
      <c r="K231" s="35">
        <f t="shared" si="24"/>
        <v>0.4642857142857143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 t="s">
        <v>1375</v>
      </c>
      <c r="AK231" s="88" t="s">
        <v>1375</v>
      </c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10</v>
      </c>
      <c r="J232" s="34">
        <f>COUNTIF(L232:AM232,"APAGADO")</f>
        <v>18</v>
      </c>
      <c r="K232" s="35">
        <f>(I232)/(J232+I232)</f>
        <v>0.35714285714285715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 t="s">
        <v>1375</v>
      </c>
      <c r="AK232" s="88" t="s">
        <v>1375</v>
      </c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12</v>
      </c>
      <c r="J239" s="34">
        <f t="shared" si="23"/>
        <v>16</v>
      </c>
      <c r="K239" s="35">
        <f t="shared" si="24"/>
        <v>0.42857142857142855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 t="s">
        <v>1375</v>
      </c>
      <c r="AK239" s="88" t="s">
        <v>1375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 t="s">
        <v>1375</v>
      </c>
      <c r="AK240" s="88" t="s">
        <v>1375</v>
      </c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12</v>
      </c>
      <c r="J241" s="34">
        <f>COUNTIF(L241:AM241,"APAGADO")</f>
        <v>16</v>
      </c>
      <c r="K241" s="35">
        <f>(I241)/(J241+I241)</f>
        <v>0.42857142857142855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 t="s">
        <v>1375</v>
      </c>
      <c r="AK241" s="88" t="s">
        <v>1375</v>
      </c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9</v>
      </c>
      <c r="J245" s="34">
        <f t="shared" si="23"/>
        <v>19</v>
      </c>
      <c r="K245" s="35">
        <f t="shared" si="24"/>
        <v>0.32142857142857145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 t="s">
        <v>1375</v>
      </c>
      <c r="AK245" s="88" t="s">
        <v>1375</v>
      </c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11</v>
      </c>
      <c r="J246" s="34">
        <f t="shared" si="23"/>
        <v>17</v>
      </c>
      <c r="K246" s="35">
        <f t="shared" si="24"/>
        <v>0.39285714285714285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 t="s">
        <v>1375</v>
      </c>
      <c r="AK246" s="88" t="s">
        <v>1375</v>
      </c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11</v>
      </c>
      <c r="J247" s="34">
        <f t="shared" si="23"/>
        <v>17</v>
      </c>
      <c r="K247" s="35">
        <f t="shared" si="24"/>
        <v>0.39285714285714285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 t="s">
        <v>1375</v>
      </c>
      <c r="AK247" s="88" t="s">
        <v>1375</v>
      </c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10</v>
      </c>
      <c r="J248" s="34">
        <f>COUNTIF(L248:AM248,"APAGADO")</f>
        <v>18</v>
      </c>
      <c r="K248" s="35">
        <f>(I248)/(J248+I248)</f>
        <v>0.35714285714285715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 t="s">
        <v>1375</v>
      </c>
      <c r="AK248" s="88" t="s">
        <v>1375</v>
      </c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12</v>
      </c>
      <c r="J255" s="34">
        <f t="shared" si="36"/>
        <v>16</v>
      </c>
      <c r="K255" s="35">
        <f t="shared" si="37"/>
        <v>0.42857142857142855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 t="s">
        <v>1375</v>
      </c>
      <c r="AK255" s="88" t="s">
        <v>1375</v>
      </c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11</v>
      </c>
      <c r="J256" s="34">
        <f t="shared" ref="J256" si="39">COUNTIF(L256:AM256,"APAGADO")</f>
        <v>17</v>
      </c>
      <c r="K256" s="35">
        <f t="shared" ref="K256" si="40">(I256)/(J256+I256)</f>
        <v>0.39285714285714285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 t="s">
        <v>1375</v>
      </c>
      <c r="AK256" s="88" t="s">
        <v>1375</v>
      </c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11</v>
      </c>
      <c r="J257" s="34">
        <f t="shared" ref="J257" si="42">COUNTIF(L257:AM257,"APAGADO")</f>
        <v>17</v>
      </c>
      <c r="K257" s="35">
        <f t="shared" ref="K257" si="43">(I257)/(J257+I257)</f>
        <v>0.39285714285714285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 t="s">
        <v>1375</v>
      </c>
      <c r="AK257" s="88" t="s">
        <v>1375</v>
      </c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10</v>
      </c>
      <c r="J299" s="34">
        <f>COUNTIF(L299:AM299,"APAGADO")</f>
        <v>18</v>
      </c>
      <c r="K299" s="35">
        <f>(I299)/(J299+I299)</f>
        <v>0.35714285714285715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 t="s">
        <v>1375</v>
      </c>
      <c r="AK299" s="88" t="s">
        <v>1375</v>
      </c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11</v>
      </c>
      <c r="J319" s="34">
        <f t="shared" si="48"/>
        <v>17</v>
      </c>
      <c r="K319" s="35">
        <f t="shared" si="49"/>
        <v>0.39285714285714285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 t="s">
        <v>1375</v>
      </c>
      <c r="AK319" s="88" t="s">
        <v>1375</v>
      </c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11</v>
      </c>
      <c r="J320" s="34">
        <f t="shared" si="48"/>
        <v>17</v>
      </c>
      <c r="K320" s="35">
        <f t="shared" si="49"/>
        <v>0.39285714285714285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 t="s">
        <v>1375</v>
      </c>
      <c r="AK320" s="88" t="s">
        <v>1375</v>
      </c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11</v>
      </c>
      <c r="J321" s="34">
        <f t="shared" si="48"/>
        <v>17</v>
      </c>
      <c r="K321" s="35">
        <f t="shared" si="49"/>
        <v>0.39285714285714285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 t="s">
        <v>1375</v>
      </c>
      <c r="AK321" s="88" t="s">
        <v>1375</v>
      </c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12</v>
      </c>
      <c r="J322" s="34">
        <f t="shared" si="48"/>
        <v>16</v>
      </c>
      <c r="K322" s="35">
        <f t="shared" si="49"/>
        <v>0.42857142857142855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 t="s">
        <v>1375</v>
      </c>
      <c r="AK322" s="88" t="s">
        <v>1375</v>
      </c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12</v>
      </c>
      <c r="J380" s="34">
        <f t="shared" si="48"/>
        <v>16</v>
      </c>
      <c r="K380" s="35">
        <f t="shared" si="49"/>
        <v>0.42857142857142855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 t="s">
        <v>1375</v>
      </c>
      <c r="AK380" s="88" t="s">
        <v>1375</v>
      </c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12</v>
      </c>
      <c r="J387" s="34">
        <f t="shared" ref="J387" si="54">COUNTIF(L387:AM387,"APAGADO")</f>
        <v>16</v>
      </c>
      <c r="K387" s="35">
        <f t="shared" ref="K387" si="55">(I387)/(J387+I387)</f>
        <v>0.42857142857142855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 t="s">
        <v>1375</v>
      </c>
      <c r="AK387" s="88" t="s">
        <v>1375</v>
      </c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17</v>
      </c>
      <c r="J463" s="34">
        <f t="shared" si="62"/>
        <v>11</v>
      </c>
      <c r="K463" s="35">
        <f t="shared" si="63"/>
        <v>0.6071428571428571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17</v>
      </c>
      <c r="J464" s="34">
        <f t="shared" si="62"/>
        <v>11</v>
      </c>
      <c r="K464" s="35">
        <f t="shared" si="63"/>
        <v>0.6071428571428571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17</v>
      </c>
      <c r="J465" s="34">
        <f t="shared" si="62"/>
        <v>11</v>
      </c>
      <c r="K465" s="35">
        <f t="shared" si="63"/>
        <v>0.6071428571428571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25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25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25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25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25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25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25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25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25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25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25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25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1" operator="equal">
      <formula>$C$225</formula>
    </cfRule>
    <cfRule type="cellIs" dxfId="255" priority="422" operator="equal">
      <formula>$C$213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2" operator="containsText" text="domo">
      <formula>NOT(ISERROR(SEARCH("domo",E439)))</formula>
    </cfRule>
    <cfRule type="containsText" dxfId="245" priority="361" operator="containsText" text="fija">
      <formula>NOT(ISERROR(SEARCH("fija",E439)))</formula>
    </cfRule>
    <cfRule type="containsText" dxfId="244" priority="365" operator="containsText" text="Radio">
      <formula>NOT(ISERROR(SEARCH("Radio",E439)))</formula>
    </cfRule>
  </conditionalFormatting>
  <conditionalFormatting sqref="E442">
    <cfRule type="containsText" dxfId="243" priority="359" operator="containsText" text="domo">
      <formula>NOT(ISERROR(SEARCH("domo",E442)))</formula>
    </cfRule>
    <cfRule type="containsText" dxfId="242" priority="360" operator="containsText" text="Radio">
      <formula>NOT(ISERROR(SEARCH("Radio",E442)))</formula>
    </cfRule>
    <cfRule type="containsText" dxfId="241" priority="358" operator="containsText" text="fija">
      <formula>NOT(ISERROR(SEARCH("fija",E442)))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5" operator="equal">
      <formula>"PTP A FO"</formula>
    </cfRule>
    <cfRule type="cellIs" dxfId="220" priority="424" operator="equal">
      <formula>$F$10</formula>
    </cfRule>
  </conditionalFormatting>
  <conditionalFormatting sqref="K4:K466">
    <cfRule type="cellIs" dxfId="219" priority="855" operator="lessThan">
      <formula>0.8</formula>
    </cfRule>
    <cfRule type="cellIs" dxfId="218" priority="856" operator="greater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311" operator="equal">
      <formula>"APAGADO"</formula>
    </cfRule>
    <cfRule type="cellIs" dxfId="212" priority="207" operator="greaterThan">
      <formula>0.8</formula>
    </cfRule>
    <cfRule type="cellIs" dxfId="211" priority="184" operator="greaterThan">
      <formula>0.8</formula>
    </cfRule>
    <cfRule type="cellIs" dxfId="210" priority="183" operator="lessThan">
      <formula>0.8</formula>
    </cfRule>
    <cfRule type="containsText" dxfId="209" priority="182" operator="containsText" text="Caida">
      <formula>NOT(ISERROR(SEARCH("Caida",N473)))</formula>
    </cfRule>
    <cfRule type="notContainsText" dxfId="208" priority="181" operator="notContains" text="Caida">
      <formula>ISERROR(SEARCH("Caida",N473))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33</v>
      </c>
      <c r="AE1" s="18">
        <f>COUNTIF(AE3:AE503, "APAGADO")</f>
        <v>30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 t="str">
        <f>ESTADISTICA!AD221</f>
        <v>APAGADO</v>
      </c>
      <c r="AE221" t="str">
        <f>ESTADISTICA!AE221</f>
        <v>APAGADO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 t="str">
        <f>ESTADISTICA!AD243</f>
        <v>APAGADO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 t="str">
        <f>ESTADISTICA!AD253</f>
        <v>APAGADO</v>
      </c>
      <c r="AE253" t="str">
        <f>ESTADISTICA!AE253</f>
        <v>APAGADO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 t="str">
        <f>ESTADISTICA!AD296</f>
        <v>APAGADO</v>
      </c>
      <c r="AE296" t="str">
        <f>ESTADISTICA!AE296</f>
        <v>APAGADO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 t="str">
        <f>ESTADISTICA!AD316</f>
        <v>APAGADO</v>
      </c>
      <c r="AE316" t="str">
        <f>ESTADISTICA!AE316</f>
        <v>APAGADO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29</v>
      </c>
      <c r="AE2" s="18">
        <f>COUNTIFS(AE4:AE501, "=APAGADO",E4:E501,"=Fibra Optica")</f>
        <v>27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 t="str">
        <f>'RESUMEN TOTAL'!AJ146</f>
        <v>APAGADO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 t="str">
        <f>'RESUMEN TOTAL'!AJ175</f>
        <v>APAGADO</v>
      </c>
      <c r="AE173" t="str">
        <f>'RESUMEN TOTAL'!AK175</f>
        <v>APAGADO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 t="str">
        <f>'RESUMEN TOTAL'!AJ176</f>
        <v>APAGADO</v>
      </c>
      <c r="AE174" t="str">
        <f>'RESUMEN TOTAL'!AK176</f>
        <v>APAGADO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 t="str">
        <f>'RESUMEN TOTAL'!AJ177</f>
        <v>APAGADO</v>
      </c>
      <c r="AE175" t="str">
        <f>'RESUMEN TOTAL'!AK177</f>
        <v>APAGADO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 t="str">
        <f>'RESUMEN TOTAL'!AJ195</f>
        <v>APAGADO</v>
      </c>
      <c r="AE193" t="str">
        <f>'RESUMEN TOTAL'!AK195</f>
        <v>APAGADO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 t="str">
        <f>'RESUMEN TOTAL'!AJ224</f>
        <v>APAGADO</v>
      </c>
      <c r="AE222" t="str">
        <f>'RESUMEN TOTAL'!AK224</f>
        <v>APAGADO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 t="str">
        <f>'RESUMEN TOTAL'!AJ239</f>
        <v>APAGADO</v>
      </c>
      <c r="AE237" t="str">
        <f>'RESUMEN TOTAL'!AK239</f>
        <v>APAGADO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 t="str">
        <f>'RESUMEN TOTAL'!AJ240</f>
        <v>APAGADO</v>
      </c>
      <c r="AE238" t="str">
        <f>'RESUMEN TOTAL'!AK240</f>
        <v>APAGADO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 t="str">
        <f>'RESUMEN TOTAL'!AJ241</f>
        <v>APAGADO</v>
      </c>
      <c r="AE239" t="str">
        <f>'RESUMEN TOTAL'!AK241</f>
        <v>APAGADO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 t="str">
        <f>'RESUMEN TOTAL'!AJ246</f>
        <v>APAGADO</v>
      </c>
      <c r="AE244" t="str">
        <f>'RESUMEN TOTAL'!AK246</f>
        <v>APAGADO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 t="str">
        <f>'RESUMEN TOTAL'!AJ247</f>
        <v>APAGADO</v>
      </c>
      <c r="AE245" t="str">
        <f>'RESUMEN TOTAL'!AK247</f>
        <v>APAGADO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 t="str">
        <f>'RESUMEN TOTAL'!AJ248</f>
        <v>APAGADO</v>
      </c>
      <c r="AE246" t="str">
        <f>'RESUMEN TOTAL'!AK248</f>
        <v>APAGADO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 t="str">
        <f>'RESUMEN TOTAL'!AJ255</f>
        <v>APAGADO</v>
      </c>
      <c r="AE253" t="str">
        <f>'RESUMEN TOTAL'!AK255</f>
        <v>APAGADO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 t="str">
        <f>'RESUMEN TOTAL'!AJ256</f>
        <v>APAGADO</v>
      </c>
      <c r="AE254" t="str">
        <f>'RESUMEN TOTAL'!AK256</f>
        <v>APAGADO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 t="str">
        <f>'RESUMEN TOTAL'!AJ257</f>
        <v>APAGADO</v>
      </c>
      <c r="AE255" t="str">
        <f>'RESUMEN TOTAL'!AK257</f>
        <v>APAGADO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 t="str">
        <f>'RESUMEN TOTAL'!AJ299</f>
        <v>APAGADO</v>
      </c>
      <c r="AE297" t="str">
        <f>'RESUMEN TOTAL'!AK299</f>
        <v>APAGADO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 t="str">
        <f>'RESUMEN TOTAL'!AJ319</f>
        <v>APAGADO</v>
      </c>
      <c r="AE317" t="str">
        <f>'RESUMEN TOTAL'!AK319</f>
        <v>APAGADO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 t="str">
        <f>'RESUMEN TOTAL'!AJ320</f>
        <v>APAGADO</v>
      </c>
      <c r="AE318" t="str">
        <f>'RESUMEN TOTAL'!AK320</f>
        <v>APAGADO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 t="str">
        <f>'RESUMEN TOTAL'!AJ321</f>
        <v>APAGADO</v>
      </c>
      <c r="AE319" t="str">
        <f>'RESUMEN TOTAL'!AK321</f>
        <v>APAGADO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 t="str">
        <f>'RESUMEN TOTAL'!AJ322</f>
        <v>APAGADO</v>
      </c>
      <c r="AE320" t="str">
        <f>'RESUMEN TOTAL'!AK322</f>
        <v>APAGADO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 t="str">
        <f>'RESUMEN TOTAL'!AJ387</f>
        <v>APAGADO</v>
      </c>
      <c r="AE385" t="str">
        <f>'RESUMEN TOTAL'!AK387</f>
        <v>APAGADO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4</v>
      </c>
      <c r="AE2" s="18">
        <f>COUNTIFS(AE4:AE500, "=APAGADO",E4:E500,"=radio")</f>
        <v>3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68" workbookViewId="0">
      <selection activeCell="F177" sqref="F177:J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1420</v>
      </c>
      <c r="H95" s="120">
        <f>AUXILIAR!B48</f>
        <v>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1422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1420</v>
      </c>
      <c r="H102" s="120">
        <f>AUXILIAR!B49</f>
        <v>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1422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1420</v>
      </c>
      <c r="H109" s="120">
        <f>AUXILIAR!B49</f>
        <v>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1422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1420</v>
      </c>
      <c r="H116" s="120">
        <f>AUXILIAR!B50</f>
        <v>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1422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1420</v>
      </c>
      <c r="H123" s="120">
        <f>AUXILIAR!B51</f>
        <v>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1422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1420</v>
      </c>
      <c r="H130" s="120">
        <f>AUXILIAR!B53</f>
        <v>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AUXILIAR!C53</f>
        <v>5</v>
      </c>
      <c r="I131" s="125">
        <f>AUXILIAR!E53</f>
        <v>2</v>
      </c>
      <c r="J131" s="115">
        <f>I131/H131</f>
        <v>0.4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1422</v>
      </c>
      <c r="H132" s="121">
        <f>AUXILIAR!D53</f>
        <v>5</v>
      </c>
      <c r="I132" s="126">
        <f>AUXILIAR!F53</f>
        <v>1</v>
      </c>
      <c r="J132" s="110">
        <f>I132/H132</f>
        <v>0.2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1420</v>
      </c>
      <c r="H137" s="120">
        <f>AUXILIAR!B54</f>
        <v>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AUXILIAR!C54</f>
        <v>5</v>
      </c>
      <c r="I138" s="125">
        <f>AUXILIAR!E54</f>
        <v>2</v>
      </c>
      <c r="J138" s="115">
        <f t="shared" ref="J138:J140" si="0">I138/H138</f>
        <v>0.4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1422</v>
      </c>
      <c r="H139" s="121">
        <f>AUXILIAR!D54</f>
        <v>5</v>
      </c>
      <c r="I139" s="126">
        <f>AUXILIAR!F54</f>
        <v>1</v>
      </c>
      <c r="J139" s="110">
        <f t="shared" si="0"/>
        <v>0.2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1420</v>
      </c>
      <c r="H144" s="120">
        <f>AUXILIAR!B55</f>
        <v>5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AUXILIAR!C55</f>
        <v>5</v>
      </c>
      <c r="I145" s="125">
        <f>AUXILIAR!E55</f>
        <v>2</v>
      </c>
      <c r="J145" s="115">
        <f t="shared" ref="J145:J147" si="2">I145/H145</f>
        <v>0.4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1422</v>
      </c>
      <c r="H146" s="121">
        <f>AUXILIAR!D55</f>
        <v>5</v>
      </c>
      <c r="I146" s="126">
        <f>AUXILIAR!F55</f>
        <v>1</v>
      </c>
      <c r="J146" s="110">
        <f t="shared" si="2"/>
        <v>0.2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10</v>
      </c>
      <c r="I147" s="127">
        <f t="shared" ref="I147" si="3">SUM(I145:I146)</f>
        <v>3</v>
      </c>
      <c r="J147" s="113">
        <f t="shared" si="2"/>
        <v>0.3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9.0909090909090912E-2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9.0909090909090912E-2</v>
      </c>
      <c r="F151" s="130"/>
      <c r="G151" s="117" t="s">
        <v>1420</v>
      </c>
      <c r="H151" s="120">
        <f>AUXILIAR!B56</f>
        <v>5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9.0909090909090912E-2</v>
      </c>
      <c r="F152" s="130"/>
      <c r="G152" s="67" t="s">
        <v>1154</v>
      </c>
      <c r="H152" s="121">
        <f>AUXILIAR!C56</f>
        <v>5</v>
      </c>
      <c r="I152" s="125">
        <f>AUXILIAR!E57</f>
        <v>2</v>
      </c>
      <c r="J152" s="115">
        <f t="shared" ref="J152:J154" si="4">I152/H152</f>
        <v>0.4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6.9264069264069264E-2</v>
      </c>
      <c r="F153" s="130"/>
      <c r="G153" s="67" t="s">
        <v>1422</v>
      </c>
      <c r="H153" s="121">
        <f>AUXILIAR!D56</f>
        <v>5</v>
      </c>
      <c r="I153" s="126">
        <f>AUXILIAR!F57</f>
        <v>1</v>
      </c>
      <c r="J153" s="110">
        <f t="shared" si="4"/>
        <v>0.2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10</v>
      </c>
      <c r="I154" s="127">
        <f t="shared" ref="I154" si="5">SUM(I152:I153)</f>
        <v>3</v>
      </c>
      <c r="J154" s="113">
        <f t="shared" si="4"/>
        <v>0.3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7.3593073593073599E-2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34</v>
      </c>
      <c r="E158" s="69">
        <f>D158/C156</f>
        <v>7.3593073593073599E-2</v>
      </c>
      <c r="F158" s="130"/>
      <c r="G158" s="117" t="s">
        <v>1420</v>
      </c>
      <c r="H158" s="120">
        <f>AUXILIAR!B57</f>
        <v>5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34</v>
      </c>
      <c r="E159" s="69">
        <f>D159/C156</f>
        <v>7.3593073593073599E-2</v>
      </c>
      <c r="F159" s="130"/>
      <c r="G159" s="67" t="s">
        <v>1154</v>
      </c>
      <c r="H159" s="121">
        <f>AUXILIAR!C57</f>
        <v>5</v>
      </c>
      <c r="I159" s="125">
        <f>AUXILIAR!E57</f>
        <v>2</v>
      </c>
      <c r="J159" s="115">
        <f t="shared" ref="J159:J161" si="6">I159/H159</f>
        <v>0.4</v>
      </c>
    </row>
    <row r="160" spans="2:10" ht="16.5" thickBot="1" x14ac:dyDescent="0.3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6.4935064935064929E-2</v>
      </c>
      <c r="F160" s="130"/>
      <c r="G160" s="67" t="s">
        <v>1422</v>
      </c>
      <c r="H160" s="121">
        <f>AUXILIAR!D57</f>
        <v>5</v>
      </c>
      <c r="I160" s="126">
        <f>AUXILIAR!F57</f>
        <v>1</v>
      </c>
      <c r="J160" s="110">
        <f t="shared" si="6"/>
        <v>0.2</v>
      </c>
    </row>
    <row r="161" spans="2:10" ht="17.25" thickTop="1" thickBot="1" x14ac:dyDescent="0.3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10</v>
      </c>
      <c r="I161" s="127">
        <f t="shared" ref="I161" si="7">SUM(I159:I160)</f>
        <v>3</v>
      </c>
      <c r="J161" s="113">
        <f t="shared" si="6"/>
        <v>0.3</v>
      </c>
    </row>
    <row r="162" spans="2:10" ht="17.25" thickTop="1" thickBot="1" x14ac:dyDescent="0.3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8.2251082251082255E-2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38</v>
      </c>
      <c r="E165" s="69">
        <f>D165/C163</f>
        <v>8.2251082251082255E-2</v>
      </c>
      <c r="F165" s="130"/>
      <c r="G165" s="117" t="s">
        <v>1420</v>
      </c>
      <c r="H165" s="120">
        <f>AUXILIAR!B58</f>
        <v>5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37</v>
      </c>
      <c r="E166" s="69">
        <f>D166/C163</f>
        <v>8.0086580086580081E-2</v>
      </c>
      <c r="F166" s="130"/>
      <c r="G166" s="67" t="s">
        <v>1154</v>
      </c>
      <c r="H166" s="121">
        <f>AUXILIAR!C58</f>
        <v>5</v>
      </c>
      <c r="I166" s="125">
        <f>AUXILIAR!E58</f>
        <v>2</v>
      </c>
      <c r="J166" s="115">
        <f t="shared" ref="J166:J168" si="8">I166/H166</f>
        <v>0.4</v>
      </c>
    </row>
    <row r="167" spans="2:10" ht="16.5" thickBot="1" x14ac:dyDescent="0.3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6.9264069264069264E-2</v>
      </c>
      <c r="F167" s="130"/>
      <c r="G167" s="67" t="s">
        <v>1422</v>
      </c>
      <c r="H167" s="121">
        <f>AUXILIAR!D58</f>
        <v>5</v>
      </c>
      <c r="I167" s="126">
        <f>AUXILIAR!F58</f>
        <v>1</v>
      </c>
      <c r="J167" s="110">
        <f t="shared" si="8"/>
        <v>0.2</v>
      </c>
    </row>
    <row r="168" spans="2:10" ht="17.25" thickTop="1" thickBot="1" x14ac:dyDescent="0.3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10</v>
      </c>
      <c r="I168" s="127">
        <f t="shared" ref="I168" si="9">SUM(I166:I167)</f>
        <v>3</v>
      </c>
      <c r="J168" s="113">
        <f t="shared" si="8"/>
        <v>0.3</v>
      </c>
    </row>
    <row r="169" spans="2:10" ht="17.25" thickTop="1" thickBot="1" x14ac:dyDescent="0.3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33</v>
      </c>
      <c r="D171" s="68">
        <f>C171</f>
        <v>33</v>
      </c>
      <c r="E171" s="69">
        <f>D171/C170</f>
        <v>7.1428571428571425E-2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33</v>
      </c>
      <c r="E172" s="69">
        <f>D172/C170</f>
        <v>7.1428571428571425E-2</v>
      </c>
      <c r="F172" s="130"/>
      <c r="G172" s="117" t="s">
        <v>1420</v>
      </c>
      <c r="H172" s="120">
        <f>AUXILIAR!B59</f>
        <v>5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32</v>
      </c>
      <c r="E173" s="69">
        <f>D173/C170</f>
        <v>6.9264069264069264E-2</v>
      </c>
      <c r="F173" s="130"/>
      <c r="G173" s="67" t="s">
        <v>1154</v>
      </c>
      <c r="H173" s="121">
        <f>AUXILIAR!C59</f>
        <v>5</v>
      </c>
      <c r="I173" s="125">
        <v>2</v>
      </c>
      <c r="J173" s="115">
        <f t="shared" ref="J173:J175" si="10">I173/H173</f>
        <v>0.4</v>
      </c>
    </row>
    <row r="174" spans="2:10" ht="16.5" thickBot="1" x14ac:dyDescent="0.3">
      <c r="B174" s="70" t="s">
        <v>16</v>
      </c>
      <c r="C174" s="71">
        <f>AUXILIAR!B26</f>
        <v>4</v>
      </c>
      <c r="D174" s="72">
        <f>D173-C174</f>
        <v>28</v>
      </c>
      <c r="E174" s="92">
        <f>D174/C170</f>
        <v>6.0606060606060608E-2</v>
      </c>
      <c r="F174" s="130"/>
      <c r="G174" s="67" t="s">
        <v>1422</v>
      </c>
      <c r="H174" s="121">
        <f>AUXILIAR!D59</f>
        <v>5</v>
      </c>
      <c r="I174" s="126">
        <v>1</v>
      </c>
      <c r="J174" s="110">
        <f t="shared" si="10"/>
        <v>0.2</v>
      </c>
    </row>
    <row r="175" spans="2:10" ht="17.25" thickTop="1" thickBot="1" x14ac:dyDescent="0.3">
      <c r="B175" s="95" t="s">
        <v>1145</v>
      </c>
      <c r="C175" s="96">
        <f>Hoja1!AD3</f>
        <v>5</v>
      </c>
      <c r="D175" s="96"/>
      <c r="E175" s="97">
        <v>0.02</v>
      </c>
      <c r="F175" s="130"/>
      <c r="G175" s="67" t="s">
        <v>1429</v>
      </c>
      <c r="H175" s="121">
        <f>paradas!H1</f>
        <v>10</v>
      </c>
      <c r="I175" s="127">
        <f t="shared" ref="I175" si="11">SUM(I173:I174)</f>
        <v>3</v>
      </c>
      <c r="J175" s="113">
        <f t="shared" si="10"/>
        <v>0.3</v>
      </c>
    </row>
    <row r="176" spans="2:10" ht="17.25" thickTop="1" thickBot="1" x14ac:dyDescent="0.3">
      <c r="B176" s="95" t="s">
        <v>1146</v>
      </c>
      <c r="C176" s="96">
        <f>Hoja1!AD5</f>
        <v>28</v>
      </c>
      <c r="D176" s="96"/>
      <c r="E176" s="98">
        <v>0.13</v>
      </c>
      <c r="F176" s="131"/>
      <c r="G176" s="70" t="s">
        <v>1428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30</v>
      </c>
      <c r="D178" s="68">
        <f>C178</f>
        <v>30</v>
      </c>
      <c r="E178" s="69">
        <f>D178/C177</f>
        <v>6.4935064935064929E-2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30</v>
      </c>
      <c r="E179" s="69">
        <f>D179/C177</f>
        <v>6.4935064935064929E-2</v>
      </c>
      <c r="F179" s="130"/>
      <c r="G179" s="117" t="s">
        <v>1420</v>
      </c>
      <c r="H179" s="120">
        <f>AUXILIAR!B60</f>
        <v>5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29</v>
      </c>
      <c r="E180" s="69">
        <f>D180/C177</f>
        <v>6.2770562770562768E-2</v>
      </c>
      <c r="F180" s="130"/>
      <c r="G180" s="67" t="s">
        <v>1154</v>
      </c>
      <c r="H180" s="121">
        <f>AUXILIAR!C60</f>
        <v>5</v>
      </c>
      <c r="I180" s="125">
        <v>2</v>
      </c>
      <c r="J180" s="115">
        <f t="shared" ref="J180:J182" si="12">I180/H180</f>
        <v>0.4</v>
      </c>
    </row>
    <row r="181" spans="2:10" ht="16.5" thickBot="1" x14ac:dyDescent="0.3">
      <c r="B181" s="70" t="s">
        <v>16</v>
      </c>
      <c r="C181" s="71">
        <f>AUXILIAR!B27</f>
        <v>3</v>
      </c>
      <c r="D181" s="72">
        <f>D180-C181</f>
        <v>26</v>
      </c>
      <c r="E181" s="92">
        <f>D181/C177</f>
        <v>5.627705627705628E-2</v>
      </c>
      <c r="F181" s="130"/>
      <c r="G181" s="67" t="s">
        <v>1422</v>
      </c>
      <c r="H181" s="121">
        <f>AUXILIAR!D60</f>
        <v>5</v>
      </c>
      <c r="I181" s="126">
        <v>1</v>
      </c>
      <c r="J181" s="110">
        <f t="shared" si="12"/>
        <v>0.2</v>
      </c>
    </row>
    <row r="182" spans="2:10" ht="17.25" thickTop="1" thickBot="1" x14ac:dyDescent="0.3">
      <c r="B182" s="95" t="s">
        <v>1145</v>
      </c>
      <c r="C182" s="96">
        <f>Hoja1!AE3</f>
        <v>6</v>
      </c>
      <c r="D182" s="96"/>
      <c r="E182" s="97">
        <v>0.02</v>
      </c>
      <c r="F182" s="130"/>
      <c r="G182" s="67" t="s">
        <v>1429</v>
      </c>
      <c r="H182" s="121">
        <f>paradas!H1</f>
        <v>10</v>
      </c>
      <c r="I182" s="127">
        <f t="shared" ref="I182" si="13">SUM(I180:I181)</f>
        <v>3</v>
      </c>
      <c r="J182" s="113">
        <f t="shared" si="12"/>
        <v>0.3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1428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1420</v>
      </c>
      <c r="H186" s="120">
        <f>AUXILIAR!B61</f>
        <v>5</v>
      </c>
      <c r="I186" s="124"/>
      <c r="J186" s="116"/>
    </row>
    <row r="187" spans="2:10" ht="16.5" thickTop="1" x14ac:dyDescent="0.25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AUXILIAR!C61</f>
        <v>5</v>
      </c>
      <c r="I187" s="125">
        <f>AUXILIAR!E61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1422</v>
      </c>
      <c r="H188" s="121">
        <f>AUXILIAR!D61</f>
        <v>5</v>
      </c>
      <c r="I188" s="126">
        <f>AUXILIAR!F61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1429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1428</v>
      </c>
      <c r="H190" s="122">
        <f>AUXILIAR!G61</f>
        <v>0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5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1420</v>
      </c>
      <c r="H200" s="120">
        <f>AUXILIAR!B63</f>
        <v>5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1422</v>
      </c>
      <c r="H202" s="121">
        <f>AUXILIAR!D63</f>
        <v>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5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25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25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25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.75" thickBot="1" x14ac:dyDescent="0.3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6.5" thickTop="1" thickBot="1" x14ac:dyDescent="0.3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.75" thickBot="1" x14ac:dyDescent="0.3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1" workbookViewId="0">
      <selection activeCell="B26" sqref="B2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462</v>
      </c>
      <c r="G12" s="36">
        <f t="shared" si="7"/>
        <v>0.10606060606060606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462</v>
      </c>
      <c r="G13" s="36">
        <f t="shared" si="7"/>
        <v>9.3073593073593072E-2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462</v>
      </c>
      <c r="G14" s="36">
        <f t="shared" si="7"/>
        <v>0.15367965367965367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462</v>
      </c>
      <c r="G23" s="36">
        <f t="shared" si="9"/>
        <v>9.0909090909090912E-2</v>
      </c>
    </row>
    <row r="24" spans="1:7" x14ac:dyDescent="0.25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462</v>
      </c>
      <c r="G24" s="36">
        <f t="shared" si="9"/>
        <v>7.3593073593073599E-2</v>
      </c>
    </row>
    <row r="25" spans="1:7" x14ac:dyDescent="0.25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462</v>
      </c>
      <c r="G25" s="36">
        <f t="shared" si="9"/>
        <v>8.2251082251082255E-2</v>
      </c>
    </row>
    <row r="26" spans="1:7" x14ac:dyDescent="0.25">
      <c r="A26" s="17">
        <f>'APAGADOS RADIO'!AD3</f>
        <v>45132</v>
      </c>
      <c r="B26">
        <f>'APAGADOS RADIO'!AD2+D26</f>
        <v>4</v>
      </c>
      <c r="C26">
        <f>'APAGADOS FIBRA'!AD2</f>
        <v>29</v>
      </c>
      <c r="D26">
        <f>'APAGADOS ANTENA'!AD2</f>
        <v>0</v>
      </c>
      <c r="E26">
        <f t="shared" si="8"/>
        <v>33</v>
      </c>
      <c r="F26">
        <f>'RESUMEN TOTAL'!B1</f>
        <v>462</v>
      </c>
      <c r="G26" s="36">
        <f t="shared" si="9"/>
        <v>7.1428571428571425E-2</v>
      </c>
    </row>
    <row r="27" spans="1:7" x14ac:dyDescent="0.25">
      <c r="A27" s="17">
        <f>'APAGADOS RADIO'!AE3</f>
        <v>45133</v>
      </c>
      <c r="B27">
        <f>'APAGADOS RADIO'!AE2+D27</f>
        <v>3</v>
      </c>
      <c r="C27">
        <f>'APAGADOS FIBRA'!AE2</f>
        <v>27</v>
      </c>
      <c r="D27">
        <f>'APAGADOS ANTENA'!AE2</f>
        <v>0</v>
      </c>
      <c r="E27">
        <f t="shared" si="8"/>
        <v>30</v>
      </c>
      <c r="F27">
        <f>'RESUMEN TOTAL'!B1</f>
        <v>462</v>
      </c>
      <c r="G27" s="36">
        <f t="shared" si="9"/>
        <v>6.4935064935064929E-2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25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25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25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25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25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C4" sqref="A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5</v>
      </c>
      <c r="AE3" s="54">
        <f>COUNTIFS('RESUMEN TOTAL'!C5:C518, "=BONOMO",'RESUMEN TOTAL'!AK5:AK518,"=APAGADO")</f>
        <v>6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2.0746887966804978E-2</v>
      </c>
      <c r="AE4" s="61">
        <f t="shared" si="0"/>
        <v>2.4896265560165973E-2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28</v>
      </c>
      <c r="AE5" s="56">
        <f>COUNTIFS('RESUMEN TOTAL'!C5:C502, "=COSEIDI",'RESUMEN TOTAL'!AK5:AK502,"=APAGADO")</f>
        <v>24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0.13270142180094788</v>
      </c>
      <c r="AE6" s="60">
        <f t="shared" si="6"/>
        <v>0.11374407582938388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AA457" activePane="bottomRight" state="frozen"/>
      <selection pane="topRight" activeCell="F1" sqref="F1"/>
      <selection pane="bottomLeft" activeCell="A456" sqref="A456"/>
      <selection pane="bottomRight" activeCell="AJ4" sqref="AJ4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1414</v>
      </c>
      <c r="D1" s="31">
        <f>COUNTIFS(E5:E601,"=GPON")/2</f>
        <v>5</v>
      </c>
      <c r="E1" s="101" t="s">
        <v>1415</v>
      </c>
      <c r="F1" s="101"/>
      <c r="G1" s="101"/>
      <c r="H1" s="102">
        <f>COUNTIFS(E5:E601,"=GPON")</f>
        <v>10</v>
      </c>
      <c r="I1" s="103" t="s">
        <v>1416</v>
      </c>
      <c r="J1" s="103"/>
      <c r="K1" s="104">
        <f>COUNTIFS(D5:D601,"=GFIJA")</f>
        <v>5</v>
      </c>
      <c r="L1" s="105" t="s">
        <v>1417</v>
      </c>
      <c r="M1" s="105"/>
      <c r="N1" s="105"/>
      <c r="O1" s="106">
        <f>COUNTIFS(D5:D601,"=INTERCOMUNICADOR")</f>
        <v>5</v>
      </c>
    </row>
    <row r="2" spans="1:36" ht="21" x14ac:dyDescent="0.35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 t="str">
        <f>'RESUMEN TOTAL'!AJ146</f>
        <v>APAGADO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 t="str">
        <f>'RESUMEN TOTAL'!AJ175</f>
        <v>APAGADO</v>
      </c>
      <c r="AE175" s="88" t="str">
        <f>'RESUMEN TOTAL'!AK175</f>
        <v>APAGADO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 t="str">
        <f>'RESUMEN TOTAL'!AJ176</f>
        <v>APAGADO</v>
      </c>
      <c r="AE176" s="88" t="str">
        <f>'RESUMEN TOTAL'!AK176</f>
        <v>APAGADO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 t="str">
        <f>'RESUMEN TOTAL'!AJ177</f>
        <v>APAGADO</v>
      </c>
      <c r="AE177" s="88" t="str">
        <f>'RESUMEN TOTAL'!AK177</f>
        <v>APAGADO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 t="str">
        <f>'RESUMEN TOTAL'!AJ195</f>
        <v>APAGADO</v>
      </c>
      <c r="AE195" s="88" t="str">
        <f>'RESUMEN TOTAL'!AK195</f>
        <v>APAGADO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 t="str">
        <f>'RESUMEN TOTAL'!AJ224</f>
        <v>APAGADO</v>
      </c>
      <c r="AE224" s="88" t="str">
        <f>'RESUMEN TOTAL'!AK224</f>
        <v>APAGADO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 t="str">
        <f>'RESUMEN TOTAL'!AJ239</f>
        <v>APAGADO</v>
      </c>
      <c r="AE239" s="88" t="str">
        <f>'RESUMEN TOTAL'!AK239</f>
        <v>APAGADO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 t="str">
        <f>'RESUMEN TOTAL'!AJ240</f>
        <v>APAGADO</v>
      </c>
      <c r="AE240" s="88" t="str">
        <f>'RESUMEN TOTAL'!AK240</f>
        <v>APAGADO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 t="str">
        <f>'RESUMEN TOTAL'!AJ241</f>
        <v>APAGADO</v>
      </c>
      <c r="AE241" s="88" t="str">
        <f>'RESUMEN TOTAL'!AK241</f>
        <v>APAGADO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 t="str">
        <f>'RESUMEN TOTAL'!AJ246</f>
        <v>APAGADO</v>
      </c>
      <c r="AE246" s="88" t="str">
        <f>'RESUMEN TOTAL'!AK246</f>
        <v>APAGADO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 t="str">
        <f>'RESUMEN TOTAL'!AJ247</f>
        <v>APAGADO</v>
      </c>
      <c r="AE247" s="88" t="str">
        <f>'RESUMEN TOTAL'!AK247</f>
        <v>APAGADO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 t="str">
        <f>'RESUMEN TOTAL'!AJ248</f>
        <v>APAGADO</v>
      </c>
      <c r="AE248" s="88" t="str">
        <f>'RESUMEN TOTAL'!AK248</f>
        <v>APAGADO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 t="str">
        <f>'RESUMEN TOTAL'!AJ255</f>
        <v>APAGADO</v>
      </c>
      <c r="AE255" s="88" t="str">
        <f>'RESUMEN TOTAL'!AK255</f>
        <v>APAGADO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 t="str">
        <f>'RESUMEN TOTAL'!AJ256</f>
        <v>APAGADO</v>
      </c>
      <c r="AE256" s="88" t="str">
        <f>'RESUMEN TOTAL'!AK256</f>
        <v>APAGADO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 t="str">
        <f>'RESUMEN TOTAL'!AJ257</f>
        <v>APAGADO</v>
      </c>
      <c r="AE257" s="88" t="str">
        <f>'RESUMEN TOTAL'!AK257</f>
        <v>APAGADO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 t="str">
        <f>'RESUMEN TOTAL'!AJ299</f>
        <v>APAGADO</v>
      </c>
      <c r="AE299" s="88" t="str">
        <f>'RESUMEN TOTAL'!AK299</f>
        <v>APAGADO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 t="str">
        <f>'RESUMEN TOTAL'!AJ319</f>
        <v>APAGADO</v>
      </c>
      <c r="AE319" s="88" t="str">
        <f>'RESUMEN TOTAL'!AK319</f>
        <v>APAGADO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 t="str">
        <f>'RESUMEN TOTAL'!AJ320</f>
        <v>APAGADO</v>
      </c>
      <c r="AE320" s="88" t="str">
        <f>'RESUMEN TOTAL'!AK320</f>
        <v>APAGADO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 t="str">
        <f>'RESUMEN TOTAL'!AJ321</f>
        <v>APAGADO</v>
      </c>
      <c r="AE321" s="88" t="str">
        <f>'RESUMEN TOTAL'!AK321</f>
        <v>APAGADO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 t="str">
        <f>'RESUMEN TOTAL'!AJ322</f>
        <v>APAGADO</v>
      </c>
      <c r="AE322" s="88" t="str">
        <f>'RESUMEN TOTAL'!AK322</f>
        <v>APAGADO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 t="str">
        <f>'RESUMEN TOTAL'!AJ387</f>
        <v>APAGADO</v>
      </c>
      <c r="AE387" s="88" t="str">
        <f>'RESUMEN TOTAL'!AK387</f>
        <v>APAGADO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25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25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25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25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25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25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25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25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25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25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25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25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2023-07-26T10:39:24Z</dcterms:modified>
</cp:coreProperties>
</file>